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pavlict\Documents\PROJEKTI\REKO Podgorje-Rogina\Razpisna dokumentacija\Specifikacija naročila\"/>
    </mc:Choice>
  </mc:AlternateContent>
  <xr:revisionPtr revIDLastSave="0" documentId="13_ncr:1_{831701C4-5AB6-49A9-AEE8-E5DB892BBA8A}" xr6:coauthVersionLast="36" xr6:coauthVersionMax="36" xr10:uidLastSave="{00000000-0000-0000-0000-000000000000}"/>
  <bookViews>
    <workbookView xWindow="11775" yWindow="1065" windowWidth="18750" windowHeight="19935" tabRatio="712" firstSheet="1" activeTab="1" xr2:uid="{00000000-000D-0000-FFFF-FFFF00000000}"/>
  </bookViews>
  <sheets>
    <sheet name="Rekapitulacija" sheetId="20" r:id="rId1"/>
    <sheet name="1.Cesta" sheetId="13" r:id="rId2"/>
    <sheet name="2.Pločnik v naselju" sheetId="16" r:id="rId3"/>
    <sheet name="3. Cestna razsvetljava" sheetId="21" r:id="rId4"/>
  </sheets>
  <definedNames>
    <definedName name="_xlnm.Print_Area" localSheetId="1">'1.Cesta'!$A$1:$G$183</definedName>
    <definedName name="_xlnm.Print_Area" localSheetId="2">'2.Pločnik v naselju'!$A$1:$G$87</definedName>
    <definedName name="_xlnm.Print_Area" localSheetId="3">'3. Cestna razsvetljava'!$A$1:$G$277</definedName>
  </definedNames>
  <calcPr calcId="191029"/>
</workbook>
</file>

<file path=xl/calcChain.xml><?xml version="1.0" encoding="utf-8"?>
<calcChain xmlns="http://schemas.openxmlformats.org/spreadsheetml/2006/main">
  <c r="G34" i="16" l="1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58" i="13"/>
  <c r="G157" i="13" s="1"/>
  <c r="D13" i="13" s="1"/>
  <c r="G270" i="21" l="1"/>
  <c r="G271" i="21"/>
  <c r="G272" i="21"/>
  <c r="G273" i="21"/>
  <c r="G275" i="21"/>
  <c r="G276" i="21"/>
  <c r="G269" i="21"/>
  <c r="G261" i="21"/>
  <c r="G262" i="21"/>
  <c r="G263" i="21"/>
  <c r="G264" i="21"/>
  <c r="G265" i="21"/>
  <c r="G266" i="21"/>
  <c r="G260" i="21"/>
  <c r="G259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42" i="21"/>
  <c r="G237" i="21"/>
  <c r="G238" i="21"/>
  <c r="G239" i="21"/>
  <c r="G236" i="21"/>
  <c r="G210" i="21"/>
  <c r="G212" i="21"/>
  <c r="G213" i="21"/>
  <c r="G214" i="21"/>
  <c r="G215" i="21"/>
  <c r="G209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6" i="21"/>
  <c r="G183" i="21"/>
  <c r="G172" i="21"/>
  <c r="G173" i="21"/>
  <c r="G174" i="21"/>
  <c r="G175" i="21"/>
  <c r="G176" i="21"/>
  <c r="G177" i="21"/>
  <c r="G178" i="21"/>
  <c r="G179" i="21"/>
  <c r="G180" i="21"/>
  <c r="G171" i="21"/>
  <c r="G167" i="21"/>
  <c r="G168" i="21"/>
  <c r="G166" i="21"/>
  <c r="G139" i="21"/>
  <c r="G140" i="21"/>
  <c r="G142" i="21"/>
  <c r="G143" i="21"/>
  <c r="G144" i="21"/>
  <c r="G145" i="21"/>
  <c r="G138" i="21"/>
  <c r="G135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19" i="21"/>
  <c r="G118" i="21"/>
  <c r="G112" i="21"/>
  <c r="G113" i="21"/>
  <c r="G114" i="21"/>
  <c r="G115" i="21"/>
  <c r="G116" i="21"/>
  <c r="G117" i="21"/>
  <c r="G111" i="21"/>
  <c r="G97" i="21"/>
  <c r="G98" i="21"/>
  <c r="G99" i="21"/>
  <c r="G100" i="21"/>
  <c r="G101" i="21"/>
  <c r="G102" i="21"/>
  <c r="G103" i="21"/>
  <c r="G104" i="21"/>
  <c r="G105" i="21"/>
  <c r="G106" i="21"/>
  <c r="G107" i="21"/>
  <c r="G96" i="21"/>
  <c r="G92" i="21"/>
  <c r="G93" i="21"/>
  <c r="G91" i="21"/>
  <c r="G65" i="21"/>
  <c r="G66" i="21"/>
  <c r="G68" i="21"/>
  <c r="G69" i="21"/>
  <c r="G70" i="21"/>
  <c r="G64" i="21"/>
  <c r="G56" i="21"/>
  <c r="G57" i="21"/>
  <c r="G58" i="21"/>
  <c r="G59" i="21"/>
  <c r="G60" i="21"/>
  <c r="G61" i="21"/>
  <c r="G55" i="21"/>
  <c r="G42" i="21"/>
  <c r="G43" i="21"/>
  <c r="G44" i="21"/>
  <c r="G45" i="21"/>
  <c r="G46" i="21"/>
  <c r="G47" i="21"/>
  <c r="G48" i="21"/>
  <c r="G49" i="21"/>
  <c r="G50" i="21"/>
  <c r="G51" i="21"/>
  <c r="G52" i="21"/>
  <c r="G41" i="21"/>
  <c r="G36" i="21"/>
  <c r="G37" i="21"/>
  <c r="G38" i="21"/>
  <c r="G35" i="21"/>
  <c r="G87" i="16" l="1"/>
  <c r="G86" i="16"/>
  <c r="G85" i="16" s="1"/>
  <c r="G78" i="16"/>
  <c r="G79" i="16"/>
  <c r="G80" i="16"/>
  <c r="G81" i="16"/>
  <c r="G82" i="16"/>
  <c r="G83" i="16"/>
  <c r="G77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50" i="16"/>
  <c r="G43" i="16"/>
  <c r="G44" i="16"/>
  <c r="G45" i="16"/>
  <c r="G46" i="16"/>
  <c r="G47" i="16"/>
  <c r="G42" i="16"/>
  <c r="G28" i="16"/>
  <c r="G29" i="16"/>
  <c r="G30" i="16"/>
  <c r="G31" i="16"/>
  <c r="G32" i="16"/>
  <c r="G33" i="16"/>
  <c r="G35" i="16"/>
  <c r="G36" i="16"/>
  <c r="G37" i="16"/>
  <c r="G38" i="16"/>
  <c r="G39" i="16"/>
  <c r="G27" i="16"/>
  <c r="G23" i="16"/>
  <c r="G24" i="16"/>
  <c r="G22" i="16"/>
  <c r="G21" i="16" s="1"/>
  <c r="G183" i="13"/>
  <c r="G154" i="13"/>
  <c r="G155" i="13"/>
  <c r="G153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24" i="13"/>
  <c r="G115" i="13"/>
  <c r="G116" i="13"/>
  <c r="G117" i="13"/>
  <c r="G118" i="13"/>
  <c r="G119" i="13"/>
  <c r="G120" i="13"/>
  <c r="G121" i="13"/>
  <c r="G114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73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55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39" i="13"/>
  <c r="G26" i="13"/>
  <c r="G27" i="13"/>
  <c r="G28" i="13"/>
  <c r="G29" i="13"/>
  <c r="G30" i="13"/>
  <c r="G31" i="13"/>
  <c r="G32" i="13"/>
  <c r="G33" i="13"/>
  <c r="G34" i="13"/>
  <c r="G35" i="13"/>
  <c r="G36" i="13"/>
  <c r="G25" i="13"/>
  <c r="G26" i="16" l="1"/>
  <c r="G38" i="13"/>
  <c r="G24" i="13"/>
  <c r="G54" i="13"/>
  <c r="G72" i="13"/>
  <c r="G76" i="16"/>
  <c r="G49" i="16"/>
  <c r="G41" i="16"/>
  <c r="G182" i="13"/>
  <c r="G152" i="13"/>
  <c r="G123" i="13"/>
  <c r="G113" i="13"/>
  <c r="F216" i="21" l="1"/>
  <c r="G216" i="21" s="1"/>
  <c r="F277" i="21" l="1"/>
  <c r="G277" i="21" l="1"/>
  <c r="G268" i="21" s="1"/>
  <c r="D225" i="21" s="1"/>
  <c r="G241" i="21"/>
  <c r="D223" i="21" s="1"/>
  <c r="G235" i="21"/>
  <c r="D222" i="21" s="1"/>
  <c r="G208" i="21"/>
  <c r="D155" i="21" s="1"/>
  <c r="G165" i="21"/>
  <c r="D152" i="21" s="1"/>
  <c r="G170" i="21"/>
  <c r="D153" i="21" s="1"/>
  <c r="F146" i="21"/>
  <c r="G95" i="21"/>
  <c r="D78" i="21" s="1"/>
  <c r="G90" i="21"/>
  <c r="D77" i="21" s="1"/>
  <c r="G146" i="21" l="1"/>
  <c r="G137" i="21" s="1"/>
  <c r="D80" i="21" s="1"/>
  <c r="G34" i="21"/>
  <c r="F71" i="21"/>
  <c r="G40" i="21"/>
  <c r="G71" i="21" l="1"/>
  <c r="G63" i="21" s="1"/>
  <c r="D24" i="21" s="1"/>
  <c r="G257" i="21"/>
  <c r="D224" i="21" s="1"/>
  <c r="D227" i="21" s="1"/>
  <c r="G182" i="21"/>
  <c r="D154" i="21" s="1"/>
  <c r="D157" i="21" s="1"/>
  <c r="G109" i="21"/>
  <c r="D79" i="21" s="1"/>
  <c r="D82" i="21" s="1"/>
  <c r="D22" i="21"/>
  <c r="G54" i="21"/>
  <c r="D23" i="21" s="1"/>
  <c r="D9" i="21" l="1"/>
  <c r="D228" i="21"/>
  <c r="D229" i="21" s="1"/>
  <c r="D231" i="21" s="1"/>
  <c r="D158" i="21"/>
  <c r="D159" i="21" s="1"/>
  <c r="D83" i="21"/>
  <c r="D84" i="21" s="1"/>
  <c r="D86" i="21" s="1"/>
  <c r="D8" i="21"/>
  <c r="D7" i="21"/>
  <c r="D21" i="21"/>
  <c r="D26" i="21" s="1"/>
  <c r="D161" i="21" l="1"/>
  <c r="D6" i="21"/>
  <c r="D11" i="21" s="1"/>
  <c r="D27" i="21"/>
  <c r="D28" i="21" s="1"/>
  <c r="D30" i="21" s="1"/>
  <c r="D12" i="21" l="1"/>
  <c r="D13" i="21" s="1"/>
  <c r="D15" i="21" s="1"/>
  <c r="C13" i="20"/>
  <c r="D9" i="16" l="1"/>
  <c r="D11" i="16"/>
  <c r="D10" i="16"/>
  <c r="D14" i="13"/>
  <c r="D6" i="16" l="1"/>
  <c r="D8" i="16"/>
  <c r="D7" i="16"/>
  <c r="D12" i="13"/>
  <c r="D11" i="13"/>
  <c r="D10" i="13"/>
  <c r="D13" i="16" l="1"/>
  <c r="D9" i="13"/>
  <c r="C12" i="20" l="1"/>
  <c r="D14" i="16"/>
  <c r="D15" i="16" s="1"/>
  <c r="D8" i="13"/>
  <c r="D7" i="13"/>
  <c r="D6" i="13"/>
  <c r="D17" i="16" l="1"/>
  <c r="D16" i="13"/>
  <c r="D17" i="13" l="1"/>
  <c r="D18" i="13" s="1"/>
  <c r="C11" i="20"/>
  <c r="C15" i="20" s="1"/>
  <c r="D20" i="13" l="1"/>
  <c r="C16" i="20"/>
  <c r="C17" i="20" s="1"/>
  <c r="C18" i="20" l="1"/>
  <c r="C20" i="20" s="1"/>
</calcChain>
</file>

<file path=xl/sharedStrings.xml><?xml version="1.0" encoding="utf-8"?>
<sst xmlns="http://schemas.openxmlformats.org/spreadsheetml/2006/main" count="1415" uniqueCount="595">
  <si>
    <t>ocena</t>
  </si>
  <si>
    <t>Zakoličba trase z zavarovanjem višin</t>
  </si>
  <si>
    <t>m1</t>
  </si>
  <si>
    <t>1.03</t>
  </si>
  <si>
    <t>1.04</t>
  </si>
  <si>
    <t>11  021</t>
  </si>
  <si>
    <t>11  121</t>
  </si>
  <si>
    <t>Postavitev in zavarovanje prečnih profilov</t>
  </si>
  <si>
    <t>kom</t>
  </si>
  <si>
    <t>m2</t>
  </si>
  <si>
    <t>m3</t>
  </si>
  <si>
    <t>22  111</t>
  </si>
  <si>
    <t>24  111</t>
  </si>
  <si>
    <t>25  111</t>
  </si>
  <si>
    <t>Posejanje travnega semena z dodatkom gnojila 0,8 kg/m2</t>
  </si>
  <si>
    <t>Površinski odkopi plodne zemljine z odvozom v deponijo na gradbišču.</t>
  </si>
  <si>
    <t>31 116</t>
  </si>
  <si>
    <t>ur</t>
  </si>
  <si>
    <t>Planiranje planuma zgornjega ustroja pred asfaltiranjem do točnosti +- 1.0 cm.</t>
  </si>
  <si>
    <t>Čiščenje gradbišča po končanih delih</t>
  </si>
  <si>
    <t>1.05</t>
  </si>
  <si>
    <t>1.06</t>
  </si>
  <si>
    <t>1.07</t>
  </si>
  <si>
    <t>1.08</t>
  </si>
  <si>
    <t>1.09</t>
  </si>
  <si>
    <t>1.10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</si>
  <si>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</si>
  <si>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</si>
  <si>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</si>
  <si>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</si>
  <si>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</si>
  <si>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</si>
  <si>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</si>
  <si>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</si>
  <si>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</si>
  <si>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</si>
  <si>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</si>
  <si>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</si>
  <si>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</si>
  <si>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</si>
  <si>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</si>
  <si>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</si>
  <si>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</si>
  <si>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</si>
  <si>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</si>
  <si>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</si>
  <si>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</si>
  <si>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4.02</t>
  </si>
  <si>
    <t>4.03</t>
  </si>
  <si>
    <t>4.05</t>
  </si>
  <si>
    <t>5.01</t>
  </si>
  <si>
    <t>5.02</t>
  </si>
  <si>
    <t>5.03</t>
  </si>
  <si>
    <t>5.04</t>
  </si>
  <si>
    <t>5.06</t>
  </si>
  <si>
    <t>5.07</t>
  </si>
  <si>
    <t>5.08</t>
  </si>
  <si>
    <t>6.01</t>
  </si>
  <si>
    <t>6.02</t>
  </si>
  <si>
    <t>2.12</t>
  </si>
  <si>
    <t>4.09</t>
  </si>
  <si>
    <t>4.10</t>
  </si>
  <si>
    <t>4.07</t>
  </si>
  <si>
    <t>2.13</t>
  </si>
  <si>
    <t>3.13</t>
  </si>
  <si>
    <t>3.14</t>
  </si>
  <si>
    <t>EUR</t>
  </si>
  <si>
    <t>4.04</t>
  </si>
  <si>
    <t>4.01</t>
  </si>
  <si>
    <t>2.14</t>
  </si>
  <si>
    <t>Dobava in vgrajevanje nasipov iz peščeno prodnatega materiala  ali drobljenca</t>
  </si>
  <si>
    <t>Vgraditev predfabriciranih  betonskih robnikov 5/12cm na betonski temelj</t>
  </si>
  <si>
    <t>3.01</t>
  </si>
  <si>
    <t>3.12</t>
  </si>
  <si>
    <t>4.06</t>
  </si>
  <si>
    <t>4.08</t>
  </si>
  <si>
    <t>7.01</t>
  </si>
  <si>
    <t>7.02</t>
  </si>
  <si>
    <t>7.03</t>
  </si>
  <si>
    <t>Vgraditev predfabriciranih betonskih robnikov 15/25cm na betonski temelj</t>
  </si>
  <si>
    <t>Rezkanje asfalta širine 30 cm in debeline do 4cm z odvozom v trajno deponijo</t>
  </si>
  <si>
    <t>5.05</t>
  </si>
  <si>
    <t>22% DDV</t>
  </si>
  <si>
    <t>Humuziranje brežin  debeline humusa min.10 cm</t>
  </si>
  <si>
    <t>Rušenje asfalta debeline do 13 cm z odvozom ruševin v trajno deponijo.</t>
  </si>
  <si>
    <t>Demontaža prometnih znakov vključno s temeljem in drogom, z odvozom v trajno deponijo</t>
  </si>
  <si>
    <t>Dobava in vgraditev geotekstilije za ločilno plast (po načrtu), natezna trdnost nad 16 do 18 kN/m2</t>
  </si>
  <si>
    <t>23 314</t>
  </si>
  <si>
    <t>Ureditev planuma temeljnih tal slabo nosilne zemljine – 2. kategorije</t>
  </si>
  <si>
    <t>21  114</t>
  </si>
  <si>
    <t>21 114</t>
  </si>
  <si>
    <t>Izkop vezljive zemljine/zrnate kamnine – 3. kategorije za temelje, kanalske rove, prepuste, jaške in drenaže, širine do 1,0 m in globine 1,1 do 2,0 m – strojno, planiranje dna ročno</t>
  </si>
  <si>
    <t>21 324</t>
  </si>
  <si>
    <t>21 334</t>
  </si>
  <si>
    <t>Izkop vezljive zemljine/zrnate kamnine – 3. kategorije za temelje, kanalske rove, prepuste, jaške in drenaže, širine do 1,0 m in globine 2,1 do 4,0 m – strojno, planiranje dna ročno</t>
  </si>
  <si>
    <t>21 234</t>
  </si>
  <si>
    <t>11 221</t>
  </si>
  <si>
    <t>12 221</t>
  </si>
  <si>
    <t>12 323</t>
  </si>
  <si>
    <t>Rušenje vseh vrst robnikov z odvozom ruševin na trajno deponijo</t>
  </si>
  <si>
    <t>12 391</t>
  </si>
  <si>
    <t>12 372</t>
  </si>
  <si>
    <t>Rezanje asfalta debeline do 15 cm.</t>
  </si>
  <si>
    <t>12 383</t>
  </si>
  <si>
    <t>13 141</t>
  </si>
  <si>
    <t xml:space="preserve">25 151 </t>
  </si>
  <si>
    <t>24 118</t>
  </si>
  <si>
    <t>29 112</t>
  </si>
  <si>
    <t>31 132</t>
  </si>
  <si>
    <t>32 249</t>
  </si>
  <si>
    <t>32 278</t>
  </si>
  <si>
    <t>32 247</t>
  </si>
  <si>
    <t>31 563</t>
  </si>
  <si>
    <t>31 561</t>
  </si>
  <si>
    <t>35 214</t>
  </si>
  <si>
    <t>35 211</t>
  </si>
  <si>
    <t>79 311</t>
  </si>
  <si>
    <t>79 514</t>
  </si>
  <si>
    <t>79 351</t>
  </si>
  <si>
    <t>Zakoličba osi in kanalizacije</t>
  </si>
  <si>
    <t>Postavitev gradbenih profilov</t>
  </si>
  <si>
    <t>Planiranje dna izkopa</t>
  </si>
  <si>
    <t>Izdelava peščene posteljice debeline 10 cm</t>
  </si>
  <si>
    <t>Izdelava cestnega požiralnika s stanskim vtokom iz cementnega betona fi 40 cm, globina 1.5 do 1.8m.   Vključno z vtočnim bet. robnikom 15/25 cm in LTŽ pokrovom nosilnosti 150 kN in priklopom kanalizacijske cevi fi 20 cm.</t>
  </si>
  <si>
    <t>Izdelava cestnega požiralnika z LTŽ cestno mrežo iz cementnega betona fi 40 cm, globina 1.5 do 1.8m.   Vključno s priklopom kanalizacijske cevi fi 20 cm.</t>
  </si>
  <si>
    <t>Zakoličba osi drenaže</t>
  </si>
  <si>
    <t>1.11</t>
  </si>
  <si>
    <t>1.12</t>
  </si>
  <si>
    <t>3.15</t>
  </si>
  <si>
    <t>3.16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</si>
  <si>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</si>
  <si>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</si>
  <si>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</si>
  <si>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</si>
  <si>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</si>
  <si>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</si>
  <si>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</si>
  <si>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</si>
  <si>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</si>
  <si>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</si>
  <si>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</si>
  <si>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</si>
  <si>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</si>
  <si>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4.33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</si>
  <si>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</si>
  <si>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</si>
  <si>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</si>
  <si>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</si>
  <si>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</si>
  <si>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</si>
  <si>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</si>
  <si>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</si>
  <si>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</si>
  <si>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4.34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</si>
  <si>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</si>
  <si>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</si>
  <si>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</si>
  <si>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</si>
  <si>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</si>
  <si>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</si>
  <si>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</si>
  <si>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</si>
  <si>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</si>
  <si>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</si>
  <si>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</si>
  <si>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</si>
  <si>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</si>
  <si>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</si>
  <si>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</si>
  <si>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</si>
  <si>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</si>
  <si>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</si>
  <si>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</si>
  <si>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</si>
  <si>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8.01</t>
  </si>
  <si>
    <t>8.02</t>
  </si>
  <si>
    <t>1.13</t>
  </si>
  <si>
    <t>4.35</t>
  </si>
  <si>
    <t>11 131</t>
  </si>
  <si>
    <t>11 231</t>
  </si>
  <si>
    <t>21 113</t>
  </si>
  <si>
    <t>24 219</t>
  </si>
  <si>
    <t>24 229</t>
  </si>
  <si>
    <t>24 112</t>
  </si>
  <si>
    <t>44 123</t>
  </si>
  <si>
    <t>44 365</t>
  </si>
  <si>
    <t>44 363</t>
  </si>
  <si>
    <t>44 343</t>
  </si>
  <si>
    <t>44 977</t>
  </si>
  <si>
    <t>43 193</t>
  </si>
  <si>
    <t>43 294</t>
  </si>
  <si>
    <t>45 211</t>
  </si>
  <si>
    <t>45 213</t>
  </si>
  <si>
    <t>45 214</t>
  </si>
  <si>
    <t>44 993</t>
  </si>
  <si>
    <t>41 143</t>
  </si>
  <si>
    <t>41 234</t>
  </si>
  <si>
    <t>11 513</t>
  </si>
  <si>
    <t>11 621</t>
  </si>
  <si>
    <t xml:space="preserve">11 131 </t>
  </si>
  <si>
    <t>42 162</t>
  </si>
  <si>
    <t>42 163</t>
  </si>
  <si>
    <t>42 165</t>
  </si>
  <si>
    <t>42 312</t>
  </si>
  <si>
    <t>42 486</t>
  </si>
  <si>
    <t>61 131</t>
  </si>
  <si>
    <t>61 214</t>
  </si>
  <si>
    <t>61 216</t>
  </si>
  <si>
    <t>61 217</t>
  </si>
  <si>
    <t>61 219</t>
  </si>
  <si>
    <t>61 412</t>
  </si>
  <si>
    <t>61 612</t>
  </si>
  <si>
    <t>61 723</t>
  </si>
  <si>
    <t>61 722</t>
  </si>
  <si>
    <t>61 724</t>
  </si>
  <si>
    <t>62 113</t>
  </si>
  <si>
    <t>62 112</t>
  </si>
  <si>
    <t>62 117</t>
  </si>
  <si>
    <t>63 111</t>
  </si>
  <si>
    <t>73 231</t>
  </si>
  <si>
    <t>73 131</t>
  </si>
  <si>
    <t>62 423</t>
  </si>
  <si>
    <t>62 427</t>
  </si>
  <si>
    <t>62 416</t>
  </si>
  <si>
    <t>6.23</t>
  </si>
  <si>
    <t>6.25</t>
  </si>
  <si>
    <t>Izdelava debeloslojne taktilne oznake bele barve za slepe in slabovidne. Črte debeline 3mm in širine 3 cm. Debeloslojna vzdolžna označba na vozišču z večkomponentno hladno plastiko z vmešanimi drobci / kroglicami stekla, vključno 200 g/m2 dodatnega posipa z drobci stekla, strojno, debelina plasti 3 mm, širina črte 3 cm.</t>
  </si>
  <si>
    <t>6.26</t>
  </si>
  <si>
    <t>6.27</t>
  </si>
  <si>
    <t>6.28</t>
  </si>
  <si>
    <t>44 342</t>
  </si>
  <si>
    <t>44 382</t>
  </si>
  <si>
    <t>44 383</t>
  </si>
  <si>
    <t>44 384</t>
  </si>
  <si>
    <t>4.36</t>
  </si>
  <si>
    <t>4.37</t>
  </si>
  <si>
    <t>4.38</t>
  </si>
  <si>
    <t>kos</t>
  </si>
  <si>
    <t>Količina</t>
  </si>
  <si>
    <t>REKAPITULACIJA</t>
  </si>
  <si>
    <t>1.</t>
  </si>
  <si>
    <t>2.</t>
  </si>
  <si>
    <t>3.</t>
  </si>
  <si>
    <t>4.</t>
  </si>
  <si>
    <t>21 414</t>
  </si>
  <si>
    <t>24 214</t>
  </si>
  <si>
    <t>Zasip z zrnato kamnino - 3. kategorije, strojno.</t>
  </si>
  <si>
    <t>25 111</t>
  </si>
  <si>
    <t>25 151</t>
  </si>
  <si>
    <t>Doplačilo za zatravitev s semenom.</t>
  </si>
  <si>
    <t>51 211</t>
  </si>
  <si>
    <t>Izdelava podprtega opaža za ravne temelje.</t>
  </si>
  <si>
    <t>51 331</t>
  </si>
  <si>
    <t>Izdelava dvostranskega vezanega opaža za raven zid, visok do 2 m.</t>
  </si>
  <si>
    <t>52 221</t>
  </si>
  <si>
    <t xml:space="preserve">Dobava in postavitev rebrastih žic iz visokovrednega naravno trdega jekla BSt 500S s premerom do 12 mm, za enostavno ojačitev. </t>
  </si>
  <si>
    <t>kg</t>
  </si>
  <si>
    <t>53 151</t>
  </si>
  <si>
    <t>Dobava in vgraditev podložnega cementnega betona C 12/15 v prerez do 0,15 m3/m2.</t>
  </si>
  <si>
    <t>53 312</t>
  </si>
  <si>
    <t>53 348</t>
  </si>
  <si>
    <t>SKUPNA REKAPITULACIJA</t>
  </si>
  <si>
    <t>5.</t>
  </si>
  <si>
    <t>Skupaj brez DDV</t>
  </si>
  <si>
    <t>Skupaj z DDV</t>
  </si>
  <si>
    <t>Cestno-prometni del</t>
  </si>
  <si>
    <t>Pločnik v naselju</t>
  </si>
  <si>
    <t>4.39</t>
  </si>
  <si>
    <t>1.14</t>
  </si>
  <si>
    <t>Skupaj (brez DDV)</t>
  </si>
  <si>
    <t>Nepredvidena dela (10%)</t>
  </si>
  <si>
    <t>DDV (22%)</t>
  </si>
  <si>
    <t>Skupaj (z DDV)</t>
  </si>
  <si>
    <t>1. Preddela</t>
  </si>
  <si>
    <t>2. Zemeljska dela in temeljenje</t>
  </si>
  <si>
    <t>3. Voziščne konstrukcije</t>
  </si>
  <si>
    <t>4. Odvodnjavanje</t>
  </si>
  <si>
    <t xml:space="preserve">Nivo </t>
  </si>
  <si>
    <t>Normativ</t>
  </si>
  <si>
    <t>Opis postavke</t>
  </si>
  <si>
    <t xml:space="preserve">Enota </t>
  </si>
  <si>
    <t>Cena za enoto</t>
  </si>
  <si>
    <t>Znesek</t>
  </si>
  <si>
    <t>1. PREDDELA</t>
  </si>
  <si>
    <t>Objekt: Cesta R3-696/6904 od km 1,600 do km 3,610 Slovenj Gradec - Mislinjska Dobrava</t>
  </si>
  <si>
    <t>1. CESTA</t>
  </si>
  <si>
    <t>Zakoličba posameznih količbenih točk in njihovo zavrovanje</t>
  </si>
  <si>
    <t>Odstranitev obstoječe nadstrešnice tlorisne velikosti 3.0 x 5.5m, vključno z odvozom ruševin na trajno deponijo</t>
  </si>
  <si>
    <t>kpl</t>
  </si>
  <si>
    <t>Zakoličba obstoječih instalacij in potrebni ukrepi za zavarovanje instalacij med gradnjo, kot so: poglobitve, prestavitve in razne zaščite…    
Obračun po dejanskih stroških.</t>
  </si>
  <si>
    <t>Odstranitev obstoječe žive meje (smreke višine 4-6m), vključno z odvozom na krajevno deponijo</t>
  </si>
  <si>
    <t>5. Drenaža</t>
  </si>
  <si>
    <t>6. Oprema</t>
  </si>
  <si>
    <t>7. TK omrežje - zaščita kablovodov</t>
  </si>
  <si>
    <t>2. ZEMELJSKA DELA IN TEMELJENJE</t>
  </si>
  <si>
    <t>Dobava in vgrajevanje nasipov iz peščeno prodnatega materiala ali drobljenca</t>
  </si>
  <si>
    <t>Dobava in vgrajevanje nasipov iz peščeno-prodnatega materiala ali drobljenca
- izboljšava temeljnih tal, stopničasti zaseki</t>
  </si>
  <si>
    <t xml:space="preserve">Vgrajevanje nasipov z izkopanim materialom
- zasip kanalizacijskih jarkov </t>
  </si>
  <si>
    <t>Dobava in vgrajevanje nasipov iz peščeno-prodnatega materiala ali drobljenca
- zasip kanalizacijskih jarkov</t>
  </si>
  <si>
    <t>Posejanje travnega semena z dodatkom gnojila 0,8kg/m2</t>
  </si>
  <si>
    <t>Razprostiranje odvečne slabo nosilne zemljine na deponiji</t>
  </si>
  <si>
    <t>3. VOZIŠČNE KONSTRUKCIJE</t>
  </si>
  <si>
    <t>Dobava in izdelava nevezane nosilne plasti enakomerno zrnatega drobljenca iz kamnine TP32 
(0-32mm) v debelini 21-30cm (tampon-zmrzlinsko obstojen) v skladu s TSC 06.200: 2003</t>
  </si>
  <si>
    <t>Dobava in izdelava nevezane nosilne plasti enakomerno zrnatega drobljenca iz kamnine TP60 
(0-60mm) v debelini 21-30cm (greda-zmrzlinsko obstojna) v skladu s TSC 06.200: 2003</t>
  </si>
  <si>
    <t>Izdelava obrabnozaporne plasti asfalta:
AC8 surf B 70/100, A4 v debelini 5 cm
- hodnik za pešce</t>
  </si>
  <si>
    <t>Izdelava nosilne plasti bituminizirane zmesi AC 22 base B 70/100 A3 v debelini 7 cm</t>
  </si>
  <si>
    <t>Izdelava nosilne plasti bituminizirane zmesi AC 16 base B 70/100 A4 v debelini 5 cm</t>
  </si>
  <si>
    <t>Doplačilo asfalterskih del za izdelavo asfaltne koritnice širine 50cm (strošek asfalta se v tej postavki ne upošteva)</t>
  </si>
  <si>
    <t>Vgraditev predfabriciranih betonskih robnikov 5/12cm na betonski temelj</t>
  </si>
  <si>
    <t>Izdelava bankine iz drobljenca v širini do 1.0m, debeline 11cm.</t>
  </si>
  <si>
    <t>36 132</t>
  </si>
  <si>
    <t>Izdelava geodetskega posnetka izvedenih del ceste in izdelava geodetskega načrta.</t>
  </si>
  <si>
    <t>Izdelava projekta izvedenih del PID</t>
  </si>
  <si>
    <t>4. ODVODNJAVANJE</t>
  </si>
  <si>
    <t>Strojno-ročni izkop (80 - 20%) v terenu III. ktg z deponiranjem materiala ob izkopanem jarku</t>
  </si>
  <si>
    <t>Strojno-ročni izkop (80 - 20%) v terenu III. ktg z nakladanjem in odvozom materiala na trajno deponijo</t>
  </si>
  <si>
    <t>43 172, 43 521</t>
  </si>
  <si>
    <t>43 173, 43 521</t>
  </si>
  <si>
    <t>Dobava in polaganje PE-R-SN8 rebraste cevi vključno s tesnilnim materialom DN250- (fi 216mm)</t>
  </si>
  <si>
    <t>Dobava in polaganje PE-R-SN8 rebraste cevi vključno s tesnilnim materialom DN200- (fi 176mm)</t>
  </si>
  <si>
    <t>43 174, 43 521</t>
  </si>
  <si>
    <t>43 175, 43 522</t>
  </si>
  <si>
    <t>Dobava in polaganje PE-R-SN8 rebraste cevi vključno s tesnilnim materialom DN 400- (fi 343mm)</t>
  </si>
  <si>
    <t>43 176, 43 522</t>
  </si>
  <si>
    <t>Dobava in polaganje PE-R-SN8 rebraste cevi vključno s tesnilnim materialom DN 500- (fi 433mm)</t>
  </si>
  <si>
    <t>43 177, 43 522</t>
  </si>
  <si>
    <t>Dobava in polaganje PE-R-SN8 rebraste cevi vključno s tesnilnim materialom DN 630- (fi 544mm)</t>
  </si>
  <si>
    <t>43 178, 43 523</t>
  </si>
  <si>
    <t>Dobava in polaganje PE-R-SN8 rebraste cevi vključno s tesnilnim materialom DN 800- (fi 678mm)</t>
  </si>
  <si>
    <t>Dobava in vgrajevanje peščenoprodnatega materiala frakcije do 32mm v debelini 15 cm nad temenom</t>
  </si>
  <si>
    <t>Zasip jarkov z izkopanom materialom z utrjevanjem v plasteh po 30 cm</t>
  </si>
  <si>
    <t>Dobava in vgrajevanje nasipov iz peščeno prodnatega materiala ali drobljenca z utrjevanjem v plasteh po 30cm</t>
  </si>
  <si>
    <t>Izdelava jaška iz polietilena-PE premera 60cm, vključno z LTŽ pokrovom za obremenitev 250kN in betonskim dilatacijskim obročem ter vsemi priključki kanalizacijskih cevi
- globina jaška 1.0-1.5m</t>
  </si>
  <si>
    <t>Izdelava jaška iz polietilena-PE premera 80cm, vključno z LTŽ pokrovom za obremenitev 250kN in betonskim dilatacijskim obročem ter vsemi priključki kanalizacijskih cevi
- globina jaška 1.5-2.0m</t>
  </si>
  <si>
    <t>Izdelava jaška iz polietilena-PE premera 80cm, vključno z LTŽ pokrovom za obremenitev 250kN in betonskim dilatacijskim obročem ter vsemi priključki kanalizacijskih cevi
- globina jaška 2.0-2.5m</t>
  </si>
  <si>
    <t>Izdelava jaška iz polietilena-PE premera 100cm, vključno z LTŽ pokrovom za obremenitev 250kN in betonskim dilatacijskim obročem ter vsemi priključki kanalizacijskih cevi
- globina jaška 1.0-1.5m</t>
  </si>
  <si>
    <t>Izdelava jaška iz polietilena-PE premera 100cm, vključno z LTŽ pokrovom za obremenitev 250kN in betonskim dilatacijskim obročem ter vsemi priključki kanalizacijskih cevi
- globina jaška 1.5-2.0m</t>
  </si>
  <si>
    <t>Izdelava jaška iz polietilena-PE premera 100cm,  vključno z LTŽ pokrovom za obremenitev 250 kN in betonskim dilatacijskim obročem ter vsemi priključki kanalizacijskih cevi
- globina jaška 2.0-2.5m</t>
  </si>
  <si>
    <t>Izdelava jaška iz polietilena-PE premera 60cm, vključno z LTŽ pokrovom za obremenitev 150kN in betonskim dilatacijskim obročem ter vsemi priključki kanalizacijskih cevi
Hišni priključki in drenažni jaški
- globina jaška 1.5-2.0m</t>
  </si>
  <si>
    <t>Doplačilo za vgradnjo LTŽ pokrova za obremenitev 400kN namesto 250kN</t>
  </si>
  <si>
    <t>Izdelava direktnih priklopov na kanalizacijsko cev z uporabo kolena 90°</t>
  </si>
  <si>
    <t>Izdelava iztočne glave za PE cev DN 400</t>
  </si>
  <si>
    <t>Izdelava iztočne glave za PE cev DN 630</t>
  </si>
  <si>
    <t>Izdelava iztočne glave za PE cev DN 800</t>
  </si>
  <si>
    <t>Obloga vodnih jarkov iz kamna v betonu v skupni debelini 40 cm.
Uporabi se beton C25/30.
Vključno z zafugirnajme stikov s cementno malto.</t>
  </si>
  <si>
    <t>Polno obbetoniranje kanalizacije z betonom C16/20.</t>
  </si>
  <si>
    <t>Znižanje LTŽ pokrovov obstoječih jaškov fekalne kanalizacije za višino do 20cm.</t>
  </si>
  <si>
    <t>Dvig LTŽ pokrovov obstoječih jaškov fekalne kanalizacije za višino do 30cm</t>
  </si>
  <si>
    <t>Dvig LTŽ pokrovov obstoječih jaškov fekalne kanalizacije za višino do 31-70cm.</t>
  </si>
  <si>
    <t>Dobava in polaganje betonskih kanalet-dimenzije 40-60/20cm, vključno z podlago iz betona C12/15 v debelini 10cm</t>
  </si>
  <si>
    <t>Dobava in vgrajevanje linijskega cestnega požiralnika z LTŽ cestno mrežo širine 30cm, Tip Hauraton faserfix 300, za obtežbo 250kN. Vključno z betonskim temeljem in vsemi pomožnimi deli.</t>
  </si>
  <si>
    <t>Izdelava geodetskega posnetka izvedenih del kanalizacije in izdelava geodetskega načrta.</t>
  </si>
  <si>
    <t>Izdelava projekta izvedenih del PID-kanalizacije</t>
  </si>
  <si>
    <t>5. DRENAŽA</t>
  </si>
  <si>
    <t>Strojno-ročni izkop (80 - 20%) v terenu III.ktg z nakladanjem in odvozom materiala na deponijo</t>
  </si>
  <si>
    <t>Izdelava drenaže:
 - bet. mulda deb. 10 cm, širine 40cm, beton C12/15
 - RAUDRIL drenažna cev  fi 10 cm
 - politlak folija, širina 50 cm</t>
  </si>
  <si>
    <t>Izdelava drenaže:
 - bet. mulda deb.10 cm, širine 40cm, beton C12/15
 - RAUDRIL  drenažna cev  fi 16 cm
 - politlak folija, širina  50 cm</t>
  </si>
  <si>
    <t>Izdelava drenaže:
 - bet. mulda deb.10 cm, širine 50cm, beton C12/15
 - drenažno kanalizacijska cev DKC DN 250
 - politlak folija, širina  80 cm</t>
  </si>
  <si>
    <t>Dobava in vgrajevanje drenažnega gramoza frakcija 1-3 cm</t>
  </si>
  <si>
    <t>Izdelava priključkov na kanalizacijske jaške</t>
  </si>
  <si>
    <t>6. OPREMA</t>
  </si>
  <si>
    <t>Izdelava temelja iz cementnega betona C12/15 dolžina 100 cm fi20 cm</t>
  </si>
  <si>
    <t>Dobava in vgraditev stebričev za prometni znak iz vroče cinkane jeklene cevi fi 64 mm, dolžina 1700mm</t>
  </si>
  <si>
    <t>Dobava in vgraditev stebričev za prometni znak iz vroče cinkane jeklene cevi fi 64 mm, dolžina 2800mm</t>
  </si>
  <si>
    <t>Dobava in vgraditev stebričev za prometni znak iz vroče cinkane jeklene cevi fi 64 mm, dolžina 3500mm</t>
  </si>
  <si>
    <t>Dobava in vgraditev stebričev za prometni znak iz vroče cinkane jeklene cevi fi 64 mm, dolžina 4400mm</t>
  </si>
  <si>
    <t>Dobava in pritrditev trikotnega prometnega znaka, podloga iz aluminijaste pločevine, znak z odsevno folijo RA-3 dolžina stranice a=900mm</t>
  </si>
  <si>
    <t>Dobava in pritrditev okroglega prometnega znaka, podloga iz aluminijaste pločevine, znak z odsevno folijo RA-2 fi 600mm</t>
  </si>
  <si>
    <t>Dobava in pritrditev pravokotnega prometnega znaka, podloga iz aluminijaste pločevine, znak z odsevno folijo RA-2 dolžina stranice 600/600mm</t>
  </si>
  <si>
    <t>Dobava in pritrditev STOP prometnega znaka, podloga iz aluminijaste pločevine, znak z odsevno folijo RA-3 dolžina stranice a=600mm</t>
  </si>
  <si>
    <t>Dobava in pritrditev pravokotnega prometnega znaka, podloga iz aluminijaste pločevine, znak z odsevno folijo RA-2 dolžina stranice 600/200mm</t>
  </si>
  <si>
    <t>Dobava in pritrditev pravokotnega prometnega znaka, podloga iz aluminijaste pločevine, znak z odsevno folijo RA-2
 - znaka začetek in konec naselja
dolžina stranice 900/500mm</t>
  </si>
  <si>
    <t>Dobava in pritrditev pravokotnega prometnega znaka, podloga iz aluminijaste pločevine, znak z odsevno folijo RA-3
 - oznaka prometnega otoka
dolžina stranice 30/900mm</t>
  </si>
  <si>
    <t>Dobava in pritrditev pravokotnega prometnega znaka, podloga iz aluminijaste pločevine, znak z odsevno folijo RA-2
 - kažipoti
dolžina stranice 30/900mm</t>
  </si>
  <si>
    <r>
      <t xml:space="preserve">Izdelava tankoslojne neprekinjene označbe z enokomponentno belo barvo, strojno, debelina plasti suhe snovi 200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>m, 
 -črta 5111, širina 15 cm</t>
    </r>
  </si>
  <si>
    <r>
      <t xml:space="preserve">Izdelava tankoslojne neprekinjene označbe z enokomponentno belo barvo, strojno, debelina plasti suhe snovi 200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>m, 
 -črta 5111, širina 12 cm</t>
    </r>
  </si>
  <si>
    <r>
      <t xml:space="preserve">Izdelava tankoslojne prekinjene označbe z enokomponentno belo barvo, strojno, debelina plasti suhe snovi 200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>m, 
 -črta 5121, širina 15 cm
Obračuna se celotna dolžina označbe.</t>
    </r>
  </si>
  <si>
    <r>
      <t xml:space="preserve">Izdelava tankoslojne neprekinjene označbe z enokomponentno belo barvo, strojno, debelina plasti suhe snovi 200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>m, vključno s posipom z drobci stekla 250g/m2
 -črta 5211, širina 50 cm</t>
    </r>
  </si>
  <si>
    <r>
      <t xml:space="preserve">Izdelava tankoslojne označbe z enokomponentno belo barvo, strojno, debelina plasti suhe snovi 200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>m, vključno s posipom z drobci stekla 250g/m2 
 - oznaka 5231-prehod za pešce</t>
    </r>
  </si>
  <si>
    <t>Izdelava debeloslojne prečne in ostalih označb na vozišču z večkomponentno hladno plastiko z vmešanimi drobci / kroglicami stekla, vključno 200 g/m2 dodatnega posipa z drobci stekla, strojno, debelina plasti 3 mm, širina črte 50 cm 
 - oznaka 5231-prehod za pešce</t>
  </si>
  <si>
    <t>Izdelava debeloslojne prečne in ostalih označb na vozišču z večkomponentno hladno plastiko z vmešanimi drobci / kroglicami stekla, vključno 200 g/m2 dodatnega posipa z drobci stekla, strojno, debelina plasti 3 mm, posamezna površina označbe 1,1 do 1,5 m2  
 - označitev varne poti v šolo
(simbol X, silhueta otrok, simbol X)</t>
  </si>
  <si>
    <t>Izdelava debeloslojne prečne in ostalih označb na vozišču z večkomponentno hladno plastiko z vmešanimi drobci / kroglicami stekla, vključno 200 g/m2 dodatnega posipa z drobci stekla, strojno, debelina plasti 3mm, posamezna površina označbe 1,1 do 1,5m2  
 - oznaka BUS-5333, rumena barva</t>
  </si>
  <si>
    <t>Izdelava debeloslojne vzdolžne označbe na vozišču z večkomponentno hladno plastiko z vmešanimi drobci / kroglicami stekla, vključno 200 g/m2 dodatnega posipa z drobci stekla, strojno, debelina plasti 3 mm, širina črte 30 cm 
 -črta 5121-1, širina 30 cm, rumena barva
Obračuna se celotna dolžina označbe.</t>
  </si>
  <si>
    <t>Dobava in postavitev cestnih smernikov iz umetne mase, z votlim prerezom, dolžina 1200 mm, z odsevnikom iz folije</t>
  </si>
  <si>
    <t>Dobava in polaganje taktilnih betonskih plošč za slepe, vključno z betonsko podlago v debelini 10 cm, 
 - vodilna-rebrasta  taktilna plošča 30/30/8cm-bele barve</t>
  </si>
  <si>
    <t>Dobava in polaganje taktilnih betonskih plošč za slepe, vključno z betonsko podlago v debelini 10 cm. V ceni upoštevati tudi vsa potrebna rezanja bet. plošč pri polaganju ob robnikih v radiju.		
 - opozorilana-čepasta taktilna plošča 30/30/8cm-bele barve</t>
  </si>
  <si>
    <t>7. TK OMREŽJE - ZAŠČITA KABLOVODOV</t>
  </si>
  <si>
    <t>Dvig LTŽ pokrovov obstoječih AB jaškov za telekom vode za višino do 40 cm</t>
  </si>
  <si>
    <t>Izdelava zaščite obstoječih TK vodov
 - ročni odkop TK voda v območju križanja
 - zakoličba TK voda
 - vzdolžno rezanje PVC cevi DN110
 - polaganje cevi in TK voda 
 - polno obbetoniranje in zasip
 - polaganje opozorilnega traka</t>
  </si>
  <si>
    <t>Izvedba prestavitve obstoječih TK vodov
 - zakoličba TK voda
 - ročni odkop TK voda v območju križanja
 - odkop jarka za prestavljen TK vod
 - prestavitev TK voda
 - obsip s peskom
 - polaganje opozorilnega traka
 - zasip jarka z utrjevanjem</t>
  </si>
  <si>
    <t>11 121</t>
  </si>
  <si>
    <t>Zakoličba posameznih količbenih točk in njihovo zavraovanje</t>
  </si>
  <si>
    <t>Dobava in izdelava nevezane nosilne plasti enakomerno zrnatega drobljenca iz kamnine TP32 (0-32mm) v debelini 21-30cm (tampon-zmrzlinsko obstojen) v skladu s TSC 06.200: 2003</t>
  </si>
  <si>
    <t>Dobava in izdelava nevezane nosilne plasti enakomerno zrnatega drobljenca iz kamnine TP60 (0-60mm) v debelini 21-30cm (greda-zmrzlinsko obstojna) v skladu s TSC 06.200: 2003</t>
  </si>
  <si>
    <t>Dobava in polaganje PE-R-SN8 rebraste cevi vključno s tesnilnim materialom DN315- (fi 271mm)</t>
  </si>
  <si>
    <t>Dobava in polaganje PE-R-SN8 rebraste cevi vključno s tesnilnim materialom DN400- (fi 343mm)</t>
  </si>
  <si>
    <t>Dobava in vgrajevanje nasipov iz peščeno prodnatega materiala ali drobljenca z utrjevanjem v plasteh po 30 cm</t>
  </si>
  <si>
    <t>Izdelava cestnega požiralnika z LTŽ cestno mrežo iz cementnega betona fi 40 cm, globina 1.5 do 1.8m. Vključno s priklopom kanalizacijske cevi fi 20 cm.</t>
  </si>
  <si>
    <t>Izdelava jaška iz polietilena-PE premera 60cm,  vključno z LTŽ pokrovom za obremenitev 250 kN in betonskim dilatacijskim obročem ter vsemi priključki kanalizacijskih cevi
 -globina jaška  1.0-1.5m</t>
  </si>
  <si>
    <t>Izdelava jaška iz polietilena-PE premera 80cm,  vključno z LTŽ pokrovom za obremenitev 250 kN in betonskim dilatacijskim obročem ter vsemi priključki kanalizacijskih cevi
 -globina jaška  1.5-2.0m</t>
  </si>
  <si>
    <t>Izdelava jaška iz polietilena-PE premera 80cm,  vključno z LTŽ pokrovom za obremenitev 250 kN in betonskim dilatacijskim obročem ter vsemi priključki kanalizacijskih cevi
 -globina jaška  2.0-2.5m</t>
  </si>
  <si>
    <t>Doplačilo za vgradnjo LTŽ pokrova za obremenitev 400 kN namesto 250 kN</t>
  </si>
  <si>
    <t>Obloga vodnih jarkov iz kamna v betonu v skupni debelini 40 cm.
Uporabi se beton C25/30.
Vključno z zafugiranjem stikov s cementno malto.</t>
  </si>
  <si>
    <t>Dvig LTŽ pokrovov obstoječih jaškov fekalne kanalizacije za višino do 30 cm</t>
  </si>
  <si>
    <t>Znižanje LTŽ pokrovov obstoječih jaškov fekalne kanalizacije za višino do 20 cm.</t>
  </si>
  <si>
    <t>Strojno-ročni izkop (80 - 20%) v terenu III. ktg z nakladanjem in odvozom materiala na deponijo</t>
  </si>
  <si>
    <t>Izdelava drenaže:
 - bet. mulda deb. 10 cm, širine 40cm, beton C12/15
 - politlak folija, širina  50 cm
 - RAUDRIL drenažna cev fi 10 cm</t>
  </si>
  <si>
    <t>Izdelava drenaže:
 - bet. mulda deb. 10 cm, širine 40cm, beton C12/15
 - RAUDRIL drenažna cev fi 16 cm
 - politlak folija, širina  50 cm</t>
  </si>
  <si>
    <t>2. PLOČNIK V NASELJU</t>
  </si>
  <si>
    <t>Zakoličba posameznih količbenih točk in njihovo zavarovanje</t>
  </si>
  <si>
    <t>6.</t>
  </si>
  <si>
    <t>A. Od profila P1 do P4 (odcep za Rduše)</t>
  </si>
  <si>
    <t>Trasiranje</t>
  </si>
  <si>
    <t>m</t>
  </si>
  <si>
    <t>Zavarovanje gradbišča</t>
  </si>
  <si>
    <t>Zakoličba obstoječih vodov</t>
  </si>
  <si>
    <t>Odklop in izklop obstoječe svetilke (opravi upravljalec)</t>
  </si>
  <si>
    <t>ure</t>
  </si>
  <si>
    <t>Demontaža in ponovna montaža obstoječe svetilke</t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</si>
  <si>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</si>
  <si>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Dobava in montaža svetilke STREETLIGHT 30 MINI "Siteco"</t>
  </si>
  <si>
    <t>ST1.0a, z LED sijalkami 43,3W, 3000K ali enakovredna</t>
  </si>
  <si>
    <t>Dobava in montaža kabla v kandelabru, tip NYY-J 4x1.5mm2</t>
  </si>
  <si>
    <t>Dobava in položitev pocinkanega valjanca Fe-Zn 25x4mm</t>
  </si>
  <si>
    <t>Izdelava kabelskega končnika, posnetje izolacije in povijanje</t>
  </si>
  <si>
    <t>Izdelava kabelske spojke 4x16mm2 Alu</t>
  </si>
  <si>
    <t>Stroški distributerja:</t>
  </si>
  <si>
    <t>- elektro nadzor</t>
  </si>
  <si>
    <t>- izklop in zaklop NN napajanja</t>
  </si>
  <si>
    <t>Stroški nadzora predstavnika DRSI na državnih cestah</t>
  </si>
  <si>
    <t>Transport in manipulativni stroški</t>
  </si>
  <si>
    <t>B. Od profila P27 do P62 (ob naselju Linasi)</t>
  </si>
  <si>
    <t>ST1.0a, z LED sijalkami 36,5W, 3000K ali enakovredna</t>
  </si>
  <si>
    <t>varovalčni ločilnik 160A/3p - 1x20A</t>
  </si>
  <si>
    <t>števec enofazni/dvotarifni ME381-D1A52</t>
  </si>
  <si>
    <t xml:space="preserve"> N in PE zbiralka</t>
  </si>
  <si>
    <t>ključavnica El-Ce</t>
  </si>
  <si>
    <t>avtomatska varovalka C1/6A</t>
  </si>
  <si>
    <t>avtomatska varovalka C1/10A</t>
  </si>
  <si>
    <t>kontaktor R25-40/230VAC</t>
  </si>
  <si>
    <t>stikalo KG 41/ -E na letvi</t>
  </si>
  <si>
    <t>programska ura 230V/10A (1-24h)</t>
  </si>
  <si>
    <t>vtičnica na letvi 230V/16A IP54</t>
  </si>
  <si>
    <t>izbirno stikalo 1-0-2</t>
  </si>
  <si>
    <t>foto rele s foto senzorjem</t>
  </si>
  <si>
    <t>vrstne sponke, montažne letve, PE in N zbiralka</t>
  </si>
  <si>
    <t>ključavnica upravljalca</t>
  </si>
  <si>
    <t xml:space="preserve">vezava in priklop omarice </t>
  </si>
  <si>
    <t xml:space="preserve">komplet </t>
  </si>
  <si>
    <t>- prispevek Omrežnine za priključitev (4kW-1x20A)</t>
  </si>
  <si>
    <t>C. Od profila P79 do P96 (ob naselju TNT)</t>
  </si>
  <si>
    <t>D. Od profila P108 do P129 (v naselju Podgorje)</t>
  </si>
  <si>
    <r>
      <t>Dobava in montaža kabla v kandelabru, tip NYY-J 4x1.5mm</t>
    </r>
    <r>
      <rPr>
        <vertAlign val="superscript"/>
        <sz val="11"/>
        <rFont val="Arial Narrow"/>
        <family val="2"/>
        <charset val="238"/>
      </rPr>
      <t>2</t>
    </r>
  </si>
  <si>
    <r>
      <t>Izdelava kabelske spojke 4x 16mm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Alu</t>
    </r>
  </si>
  <si>
    <t>Izvedba projekta izvedenih del - PID</t>
  </si>
  <si>
    <t>6. CESTNA RAZSVETLJAVA</t>
  </si>
  <si>
    <t>4.5.1 PRIPRAVLJALNA DELA</t>
  </si>
  <si>
    <t>4.5.2 GRADBENA DELA</t>
  </si>
  <si>
    <t>Dobava in postavitev tipskih temeljev za kandelaber (BC d/h=40/100cm, z bet. peto in vencem  in uvod. cevmi) z izkopom in zasutje z utrditvijo</t>
  </si>
  <si>
    <t>7.</t>
  </si>
  <si>
    <t>8.</t>
  </si>
  <si>
    <t>9.</t>
  </si>
  <si>
    <t>10.</t>
  </si>
  <si>
    <t>11.</t>
  </si>
  <si>
    <t>12.</t>
  </si>
  <si>
    <t>13.</t>
  </si>
  <si>
    <t>14.</t>
  </si>
  <si>
    <t>Izkop in prestavitev tipskega temelja s kandelabrom z uvodnimi cevmi in z izkopom in zasutje z utrditvijo</t>
  </si>
  <si>
    <t>Dobava in montaža kandelabra, tipski H/h= 8,8/8,0 m vroče cinkan vsadni, komplet s spončno letvijo z nastavkom fi=60mm</t>
  </si>
  <si>
    <r>
      <t>Dobava in montaža dvokrake cinkane  90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 konzole z nastavkom fi=60mm</t>
    </r>
  </si>
  <si>
    <t>Izkop in zasip kanala za polaganje kabla, širine 30cm, globine 1,0m, 90% strojno, 10% ročno v terenu 3. kat.</t>
  </si>
  <si>
    <t>Dobava finega peska in izdelava postelje v jarku, ter zasip kabla s finim peskom v debelini 20cm</t>
  </si>
  <si>
    <t>Dobava in položitev opozorilnega traku z napisom "POZOR ENERGETKI KABEL"</t>
  </si>
  <si>
    <t>Dobava in položitev cevi stigmaflex d=110mm v pločniku in obsipana s finim peskom</t>
  </si>
  <si>
    <t>Dobava in vgradnja cevi stigmaflex d=50mm (uvodi v temelj kandelabra)</t>
  </si>
  <si>
    <t>Fina poravnava humoza po trasi in zatravitev po zelenici in ob pločniku</t>
  </si>
  <si>
    <t>Dobava in vgradnja tipskega PVC jaška d=600/h=1000mm s tipskim LTŽ pokrovom d=600mm/125kN "ELEKTRO" z izkopom in zasutje z utrditvijo, Zagožen ali ekvivalent</t>
  </si>
  <si>
    <t>Dobava in montaža svetilke STREETLIGHT 30 MINI "Siteco" ST1.0a, z LED sijalkami 43,3W, 3000K ali enakovredna</t>
  </si>
  <si>
    <t>Dobava in položitev kabla tip NAYY-J 5x16+2,5mm2 v pripravljeni jarek, delno v i.c. pod voznimi površinami</t>
  </si>
  <si>
    <r>
      <t>Dobava in montaža kabla v kandelabru, tip H07V-K 1x16mm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l= 2m, s kabel čevljem in križno sponko (ozemljitev kand.) </t>
    </r>
  </si>
  <si>
    <t>4.5.3 ELEKTRO MONTŽNA DELA</t>
  </si>
  <si>
    <t>4.5.4 ZAKLJUČNA DELA</t>
  </si>
  <si>
    <t>Izvedba meritev in preizkus, ter nadzor pri izvedbi in izdelava merilnih protokolov</t>
  </si>
  <si>
    <t>Izvedba meritev osvetljenosti na prehodu in izdelava merilnih protokolov</t>
  </si>
  <si>
    <t>Geodetski posnetek po dejansko položeni trasi in vris v kataster</t>
  </si>
  <si>
    <t>Transport in manipulativni stroški (3%)</t>
  </si>
  <si>
    <t xml:space="preserve">1. </t>
  </si>
  <si>
    <t xml:space="preserve">2. </t>
  </si>
  <si>
    <t xml:space="preserve">3. </t>
  </si>
  <si>
    <t xml:space="preserve">4. </t>
  </si>
  <si>
    <t>Transport in manipulativni stroški (3% celotne vrednosti)</t>
  </si>
  <si>
    <t>Skupaj (z DDV) (od profila P1 do P4)</t>
  </si>
  <si>
    <t>4.5.1 Pripravljalna dela</t>
  </si>
  <si>
    <t>4.5.2 Gradbena dela</t>
  </si>
  <si>
    <t>4.5.3 Elektro montažna dela</t>
  </si>
  <si>
    <t>4.5.4 Zaključna dela</t>
  </si>
  <si>
    <t>Dobava in montaža kandelabra, tipski h= 8,0 m (v profilu P45) Alu-povozen s prirobnico, komplet s spončno letvijo z nastavkom fi=60mm, kot ROSA-ALU 8M SAL-80M in ROSA koš kovinski za sidro Z-70</t>
  </si>
  <si>
    <t>Ročni izkop in zasip kanala ob obstoječi PS-PMO širine 30cm, globine 1,0m, v terenu 3. kat.</t>
  </si>
  <si>
    <t>Podvrtanje ceste ob profilu P45 (prehod za pešce) in vstavitev zaščitne jeklene cevi d= 100mm</t>
  </si>
  <si>
    <t>Odkop obstoječega kabla pri obstoječi PMO na dvorišču (podaljšanje zaščitne cevi za nov NN izvod)</t>
  </si>
  <si>
    <t>4.5.3 ELEKTRO MONTAŽNA DELA</t>
  </si>
  <si>
    <t>Dobava in položitev dovodnega kabla tip NAYY-J 4x35+2,5mm2 v pripravljeni jarek, med omarama</t>
  </si>
  <si>
    <t>Dobava in montaža merilno stikalne omare PMO+Rjr tipska s podstavkom,dvodelna K F3/1-F3/1 850/320, 2x440/830/320mm "Mosdorfer", z vgrajeno opremo</t>
  </si>
  <si>
    <r>
      <t>Dobava in montaža kabla v kandelabru, tip H07V-K 1x16mm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l= 2m, s kabel čevljem in križno sponko (ozemljitev kand.)</t>
    </r>
  </si>
  <si>
    <t>Skupaj (z DDV) (od profila P27 do P62)</t>
  </si>
  <si>
    <t>Dobava in montaža svetilke STREETLIGHT 30 MINI "Siteco" ST1.0a, z LED sijalkami 36,5W, 3000K ali enakovredna</t>
  </si>
  <si>
    <t>Skupaj (z DDV) (od profila P79 do P96)</t>
  </si>
  <si>
    <t>Odklop in izklop obstoječe svetilke ob avtobusnem postajališču (opravi upravljalec)</t>
  </si>
  <si>
    <t>Dobava in postavitev tipskega temelja za kandelaber z bičem (AB a/b/g=130/130/140cm, s siderno ploščo in z uvod. cevmi) z izkopom in zasutje z utrditvijo</t>
  </si>
  <si>
    <t xml:space="preserve">Dobava in montaža biča, steber 9m s konzolo 5,0m, vroče cinkan, s sidrno ploščo - komplet s spončno letvijo s svetlobnim znakom in "LED" utripalkama za "PREHOD" </t>
  </si>
  <si>
    <t>Ročni izkop in zasip kanala ob obstoječem kablu, širine 30cm, globine 1,0m, v terenu 3. kat.</t>
  </si>
  <si>
    <t>Prekop ceste na odcepu k šoli in Roginatu in vstavitev zaščitne stigmaflex cevi d= 110mm in obbetoniranje z C8/10</t>
  </si>
  <si>
    <t>Dobava in vgradnja betona C8/10 ob z.c.  v debelini cca 20cm</t>
  </si>
  <si>
    <t>Odkop obstoječega kabla JR pri obstoječi žagi na dvorišču (izdelava spojke)</t>
  </si>
  <si>
    <t>Rezanje asfalta odstranitev in ponovno asfaltiranje po položitvi cevi in utrditvi terena (2x rezanje l= 8m)</t>
  </si>
  <si>
    <r>
      <t>Dobava in položitev kabla tip NAYY-J 5x16+2,5mm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v pripravljeni jarek, delno v i.c. pod voznimi površinami</t>
    </r>
  </si>
  <si>
    <t>Izvedba meritev osvetljenosti na prehodu in križišču in izdelava merilnih protokolov</t>
  </si>
  <si>
    <t>Objekt: Cesta  R3-696 / 6904 od km 1,600 do km 3,610 Slovenj Gradec-Mislinjska Dobrava</t>
  </si>
  <si>
    <t>Cestna razsvetljava</t>
  </si>
  <si>
    <t>Neprevidena dela (10%)</t>
  </si>
  <si>
    <t>Skupaj (brez DDV), z nepredvidenimi deli</t>
  </si>
  <si>
    <t>Vsi hladni stiki na obrabni plasti morajo biti obdelani z bitumensko pasto.</t>
  </si>
  <si>
    <t>Pri asfaltih morajo biti v enotnih cenah upoštevani vsi pobrizgi z bitumensko emulzijo ter predhodno čiščenje površine.</t>
  </si>
  <si>
    <t xml:space="preserve">Vsi pokrovi jaškov vključujejo dobavo z AB obročem. </t>
  </si>
  <si>
    <t>Pri zagotavljanju in kontroli kvalitete materialov in vgrajevanja je potrebno smiselno upoštevati posebne tehnične pogoje za preddela, zemeljska dela in temeljenje, voziščne konstrukcije, odvodnjavanje in opremo cest ter dopolnitve</t>
  </si>
  <si>
    <t>Kategorije izkopov so opredeljene glede na Posebne tehnične pogoje za zemeljska dela in temeljenje z dopolnitvami (5 kategorna lestvica).</t>
  </si>
  <si>
    <t>Ponudba mora vsebovati tudi izdelavo tehnološkega elaborata, dopolnitve varnostnega načrta (po potrebi) ter izdelavo načrta ureditve gradbišča.</t>
  </si>
  <si>
    <t xml:space="preserve">Vse gradbene odpadke je potrebno odpeljati na ustrezno deponijo (vključeno v ceno odstranitve) in nadzoru predložiti evidenčne liste ravnanja z gradbenimi odpadki ter poročilo o odpadkih. </t>
  </si>
  <si>
    <t>Izvajalec mora pred pripravo ponudbe izvesti pregled obravnavane trase ceste.</t>
  </si>
  <si>
    <t>Dela je izvajati po projektni dokumentaciji, v skladu z veljavnimi tehničnimi predpisi, normativi in standardi ob upoštevanju zahtev iz varstva pri delu.</t>
  </si>
  <si>
    <t>V enotnih cenah morajo biti zajeti vsi stroški po Splošnih tehničnih pogojih.</t>
  </si>
  <si>
    <t>15.</t>
  </si>
  <si>
    <t>OPOMBE</t>
  </si>
  <si>
    <t>Vse cene na enoto in količine se morajo vnesti zaokroženo na dve decimalni mesti natančno.</t>
  </si>
  <si>
    <t>V ceni je potrebno upoštevati notranjo kontrolo (tekoče preiskave).</t>
  </si>
  <si>
    <t>V ceni je potrebno upoštevati vsa geodetska dela.</t>
  </si>
  <si>
    <t xml:space="preserve">Pri postavki "Naprava delne oziroma popolne zapore ceste s pripadajočo prometno signalizacijo, ki se po končanih delih odstrani" (zavihek "Cesta", št. postavke 13 141, vrednost postavke 52.000,00eur) gre za ocenjen znesek prometne zapore v času gradnje. Obračun zapore se bo vršil po dejanskih stroških postavitve in vzdrževanja cestne zapore po ceniku koncesionarja. </t>
  </si>
  <si>
    <r>
      <t xml:space="preserve">Izvedba projektantskega nadzora </t>
    </r>
    <r>
      <rPr>
        <sz val="10"/>
        <rFont val="Arial CE"/>
        <charset val="238"/>
      </rPr>
      <t>(ocena) - obračun po dejanskih količinah</t>
    </r>
  </si>
  <si>
    <r>
      <t>Izvedba geotehničnega nadzora</t>
    </r>
    <r>
      <rPr>
        <sz val="10"/>
        <rFont val="Arial CE"/>
        <charset val="238"/>
      </rPr>
      <t xml:space="preserve"> (ocena) - obračun po dejanskih količinah</t>
    </r>
  </si>
  <si>
    <t>Površinski odkopi plodne in nenosilne zemljine z odvozom v trajno deponijo</t>
  </si>
  <si>
    <t>Široki izkop zrnate kamnine – 3. kategorije – strojno z nakladanjem in z odvozom na trajno deponijo</t>
  </si>
  <si>
    <t>Izdelava obrabne in zaporne plasti bituminizirane zmesi AC 8 surf B 70/100 A3 v debelini 3 cm
V ceni upoštevati tudi pobrizg z bitumensko emulzijo in predhodno čiščenje površine.</t>
  </si>
  <si>
    <t>Izdelava obrabne in zaporne plasti bituminizirane zmesi AC 8 surf B 70/100 A4 v debelini 3 cm.
V ceni upoštevati tudi pobrizg z bitumensko emulzijo in predhodno čiščenje površine.</t>
  </si>
  <si>
    <t>Široki izkop zrnate kamnine – 3. kategorije – strojno z nakladanjem in z odvozom na trajno deponijo.</t>
  </si>
  <si>
    <t>Površinski odkopi plodne in nenosilne zemljine z odvozom v trajno deponijo.</t>
  </si>
  <si>
    <t>Naprava delne oziroma popolne  zapore ceste s pripadajočo prometno signalizacijo, ki se po končanih delih odstrani. 
Vrednost je ocenjena, obračun po dejanskiih stroških (računih) upravljalca ceste.</t>
  </si>
  <si>
    <t>8.03</t>
  </si>
  <si>
    <t>Dokumentacija za prevzem objekta je strošek izvajalca zato je v ponudbo potrebno vračunati tudi izdelavo dokumentacije za prevzem del: dokazilo o zanesljivosti objekta (2 izvoda), BCP, PID (4 izvodi s CD), vris komunalnih vodov v podzemni kataster.</t>
  </si>
  <si>
    <t>8. ZAŠČITNE OGRAJE, ŽIVE MEJE</t>
  </si>
  <si>
    <t>8.04</t>
  </si>
  <si>
    <t>8.05</t>
  </si>
  <si>
    <t>8.06</t>
  </si>
  <si>
    <t>8.07</t>
  </si>
  <si>
    <t>8.08</t>
  </si>
  <si>
    <t>8.09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</si>
  <si>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</si>
  <si>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</si>
  <si>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</si>
  <si>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</si>
  <si>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</si>
  <si>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</si>
  <si>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</si>
  <si>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</si>
  <si>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</si>
  <si>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</si>
  <si>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</si>
  <si>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</si>
  <si>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</si>
  <si>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</si>
  <si>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Demontaža obstoječe lesene ograje višine do 1,0m.</t>
  </si>
  <si>
    <t>Rušenje amiranobetonskega temelja ograje z odvozom ruševin na deponijo</t>
  </si>
  <si>
    <t>Odstranitev obstoječe žive meje (smreke višine 4-5m)
Vključno z odkopom panjev in odvozom na deponijo.</t>
  </si>
  <si>
    <t>Odstranitev obstoječe žive meje (višine do 1.2m)
Vključno z odkopom panjev in odvozom na deponijo.</t>
  </si>
  <si>
    <t>Izkop vezljive zemljine/zrnate kamnine                              – 3. kategorije za gradbene jame za objekte, globine do 1,0 m – strojno, planiranje dna ročno.
Vključno z odvozom odvečnega materiala na krajevno deponijo.</t>
  </si>
  <si>
    <t xml:space="preserve">Humuziranje brežine brez valjanja
v debelini do 15 cm. </t>
  </si>
  <si>
    <t>Dobava in vgraditev ojačanega cementnega betona C 25/30 v pasovni temelj.</t>
  </si>
  <si>
    <t>53 612</t>
  </si>
  <si>
    <t>Doplačilo za zagotovitev kvalitete cementnega betona C 25/30 za stopnjo izpostavljenosti XC2.</t>
  </si>
  <si>
    <t>Dobava in vgraditev ojačenega cementnega betona C30/37 v stene podpornih ali opornih zidov.</t>
  </si>
  <si>
    <t>53 614</t>
  </si>
  <si>
    <t>Doplačilo za zagotovitev kvalitete cementnega betona C 30/37 za stopnjo izpostavljenosti XC4.</t>
  </si>
  <si>
    <t>53 635</t>
  </si>
  <si>
    <t>Doplačilo za zagotovitev kvalitete cementnega betona C 30/37 za stopnjo izpostavljenosti XF4.</t>
  </si>
  <si>
    <t>53 624</t>
  </si>
  <si>
    <t>Doplačilo za zagotovitev kvalitete cementnega betona C 30/37 za stopnjo izpostavljenosti XD3.</t>
  </si>
  <si>
    <t>Dobava in montaža lesene ograje višine 1.00-1.20m. Vsi leseni deli ograje so globinsko impregnirani. Vertikalne deske širine 80mm in debeline 20mm se  montirajo na dva horizontalna lesena trama dimenzij  40/60mm. Leseni stebri se na betonsko gredo zmonitirajo z nerjavečimi objemkami na medsebojni razdalji 1,5m.</t>
  </si>
  <si>
    <t>Dobava in montaža protihrupne ograje PHO-elementi 200x200 cm -tip IMONT "O"
 - ograja je izdelana iz globinsko impregniranega lesa iglavcev, sestavljena s pocinkanim vijačnim okovjem
 - okvir dimenzije 9x12 cm, polnilo debeline 3cm, stiki na vstavljeno pero
 - letvice v navpični in vodoravni smeri 50%-50%
 - lesni vijaki RF 6x90  M114
 - pocinkani nosilci stebra z RF sidri
 - leseni globinsko impregnirani stebri 9x12x200cm
 - strešna odkapna letev 5x16cm</t>
  </si>
  <si>
    <t>Dobava in nasaditev žive meje-smreke minimalne svetle višine 2.00m. Saditev na razmaku 80 cm.
Vključno z ustrezno oskrbo.</t>
  </si>
  <si>
    <t>Dobava in nasaditev žive meje-liguster, minimalne svetle višine 1.00m. Saditev na razmaku 40 cm.
Vključno z ustrezno oskrbo.</t>
  </si>
  <si>
    <t>8. Zaščitne ograje, žive meje</t>
  </si>
  <si>
    <t>9. Zaključna dela</t>
  </si>
  <si>
    <t>9. ZAKLJUČNA DELA</t>
  </si>
  <si>
    <t>9.01</t>
  </si>
  <si>
    <t>Dobava in vgrajevanje nasipov iz peščeno-prodnatega materiala ali drobljenca                                                - izboljšava temeljnih tal, stopničasti zaseki</t>
  </si>
  <si>
    <t>Dobava in polaganje PE-R-SN8 rebraste cevi vključno s tesnilnim materialom DN315- (fi 217mm)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</si>
</sst>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#,##0.0"/>
    <numFmt numFmtId="166" formatCode="0.0"/>
    <numFmt numFmtId="167" formatCode="#,##0.00\ _€"/>
    <numFmt numFmtId="168" formatCode="#,##0.00\ [$EUR]"/>
    <numFmt numFmtId="169" formatCode="_ * #,##0.00\ _S_I_T_ ;_ * #,##0.00\ _S_I_T_ ;_ * &quot;-&quot;??\ _S_I_T_ ;_ @_ "/>
    <numFmt numFmtId="170" formatCode="_ * #,##0.00\ &quot;SIT&quot;_ ;_ * #,##0.00\ &quot;SIT&quot;_ ;_ * &quot;-&quot;??\ &quot;SIT&quot;_ ;_ @_ "/>
    <numFmt numFmtId="171" formatCode="#,##0.00\ &quot;€&quot;"/>
    <numFmt numFmtId="172" formatCode="_-[$€-2]\ * #,##0.00_-;\-[$€-2]\ * #,##0.00_-;_-[$€-2]\ * &quot;-&quot;??_-;_-@_-"/>
    <numFmt numFmtId="173" formatCode="_-* #,##0.00\ [$€-1]_-;\-* #,##0.00\ [$€-1]_-;_-* &quot;-&quot;??\ [$€-1]_-;_-@_-"/>
  </numFmts>
  <fonts count="41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0"/>
      <name val="Arial"/>
      <family val="2"/>
    </font>
    <font>
      <sz val="12"/>
      <name val="Arial CE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name val="Calibri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8" fontId="7" fillId="0" borderId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/>
  </cellStyleXfs>
  <cellXfs count="371">
    <xf numFmtId="0" fontId="0" fillId="0" borderId="0" xfId="0"/>
    <xf numFmtId="0" fontId="0" fillId="0" borderId="0" xfId="0" applyBorder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9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49" fontId="0" fillId="0" borderId="0" xfId="0" applyNumberFormat="1" applyFill="1" applyBorder="1"/>
    <xf numFmtId="4" fontId="0" fillId="0" borderId="0" xfId="0" applyNumberFormat="1" applyFill="1" applyBorder="1"/>
    <xf numFmtId="49" fontId="3" fillId="0" borderId="0" xfId="0" applyNumberFormat="1" applyFont="1" applyFill="1" applyBorder="1"/>
    <xf numFmtId="49" fontId="2" fillId="0" borderId="0" xfId="0" applyNumberFormat="1" applyFont="1" applyFill="1" applyBorder="1"/>
    <xf numFmtId="166" fontId="0" fillId="0" borderId="0" xfId="0" applyNumberFormat="1" applyFill="1" applyBorder="1"/>
    <xf numFmtId="0" fontId="9" fillId="0" borderId="0" xfId="0" applyFont="1" applyFill="1"/>
    <xf numFmtId="166" fontId="9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4" fontId="11" fillId="0" borderId="0" xfId="0" applyNumberFormat="1" applyFont="1" applyFill="1" applyBorder="1"/>
    <xf numFmtId="4" fontId="9" fillId="0" borderId="0" xfId="0" applyNumberFormat="1" applyFont="1" applyFill="1"/>
    <xf numFmtId="0" fontId="9" fillId="0" borderId="0" xfId="0" applyFont="1"/>
    <xf numFmtId="4" fontId="0" fillId="0" borderId="0" xfId="0" applyNumberFormat="1" applyFont="1" applyFill="1"/>
    <xf numFmtId="166" fontId="0" fillId="0" borderId="0" xfId="0" applyNumberFormat="1" applyFont="1" applyFill="1"/>
    <xf numFmtId="0" fontId="0" fillId="0" borderId="0" xfId="0" applyFont="1"/>
    <xf numFmtId="49" fontId="0" fillId="0" borderId="0" xfId="0" applyNumberFormat="1" applyFont="1" applyFill="1"/>
    <xf numFmtId="165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Border="1"/>
    <xf numFmtId="166" fontId="0" fillId="0" borderId="0" xfId="0" applyNumberForma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165" fontId="0" fillId="0" borderId="0" xfId="0" applyNumberFormat="1"/>
    <xf numFmtId="49" fontId="0" fillId="0" borderId="0" xfId="0" applyNumberFormat="1"/>
    <xf numFmtId="49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49" fontId="0" fillId="0" borderId="0" xfId="0" applyNumberFormat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0" fontId="1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4" fontId="16" fillId="0" borderId="0" xfId="0" applyNumberFormat="1" applyFont="1"/>
    <xf numFmtId="168" fontId="16" fillId="0" borderId="0" xfId="0" applyNumberFormat="1" applyFont="1" applyBorder="1"/>
    <xf numFmtId="49" fontId="1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 applyBorder="1" applyAlignment="1"/>
    <xf numFmtId="0" fontId="16" fillId="0" borderId="0" xfId="0" applyFont="1" applyAlignment="1"/>
    <xf numFmtId="168" fontId="16" fillId="0" borderId="0" xfId="0" applyNumberFormat="1" applyFont="1"/>
    <xf numFmtId="0" fontId="18" fillId="0" borderId="4" xfId="0" applyFont="1" applyBorder="1" applyAlignment="1"/>
    <xf numFmtId="0" fontId="17" fillId="0" borderId="10" xfId="0" applyFont="1" applyBorder="1"/>
    <xf numFmtId="49" fontId="9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 wrapText="1" shrinkToFit="1"/>
    </xf>
    <xf numFmtId="49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168" fontId="15" fillId="0" borderId="0" xfId="0" applyNumberFormat="1" applyFont="1" applyBorder="1" applyAlignment="1">
      <alignment horizontal="right"/>
    </xf>
    <xf numFmtId="49" fontId="9" fillId="0" borderId="0" xfId="0" applyNumberFormat="1" applyFont="1" applyFill="1"/>
    <xf numFmtId="165" fontId="9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 shrinkToFit="1"/>
    </xf>
    <xf numFmtId="4" fontId="9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/>
    <xf numFmtId="49" fontId="9" fillId="0" borderId="11" xfId="0" applyNumberFormat="1" applyFont="1" applyFill="1" applyBorder="1"/>
    <xf numFmtId="165" fontId="9" fillId="0" borderId="11" xfId="0" applyNumberFormat="1" applyFont="1" applyFill="1" applyBorder="1"/>
    <xf numFmtId="49" fontId="9" fillId="0" borderId="11" xfId="0" applyNumberFormat="1" applyFont="1" applyFill="1" applyBorder="1" applyAlignment="1">
      <alignment horizontal="center"/>
    </xf>
    <xf numFmtId="4" fontId="9" fillId="0" borderId="11" xfId="0" applyNumberFormat="1" applyFont="1" applyFill="1" applyBorder="1"/>
    <xf numFmtId="49" fontId="9" fillId="0" borderId="12" xfId="0" applyNumberFormat="1" applyFont="1" applyFill="1" applyBorder="1"/>
    <xf numFmtId="165" fontId="9" fillId="0" borderId="12" xfId="0" applyNumberFormat="1" applyFont="1" applyFill="1" applyBorder="1"/>
    <xf numFmtId="49" fontId="9" fillId="0" borderId="12" xfId="0" applyNumberFormat="1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4" fontId="9" fillId="0" borderId="12" xfId="0" applyNumberFormat="1" applyFont="1" applyFill="1" applyBorder="1"/>
    <xf numFmtId="165" fontId="9" fillId="0" borderId="12" xfId="0" applyNumberFormat="1" applyFont="1" applyFill="1" applyBorder="1" applyAlignment="1">
      <alignment wrapText="1"/>
    </xf>
    <xf numFmtId="0" fontId="9" fillId="0" borderId="1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wrapText="1"/>
    </xf>
    <xf numFmtId="165" fontId="9" fillId="0" borderId="11" xfId="0" applyNumberFormat="1" applyFont="1" applyFill="1" applyBorder="1" applyAlignment="1">
      <alignment wrapText="1"/>
    </xf>
    <xf numFmtId="2" fontId="9" fillId="0" borderId="12" xfId="0" applyNumberFormat="1" applyFont="1" applyFill="1" applyBorder="1" applyAlignment="1">
      <alignment wrapText="1"/>
    </xf>
    <xf numFmtId="49" fontId="0" fillId="0" borderId="12" xfId="0" applyNumberFormat="1" applyFill="1" applyBorder="1"/>
    <xf numFmtId="2" fontId="0" fillId="0" borderId="12" xfId="0" applyNumberFormat="1" applyFill="1" applyBorder="1" applyAlignment="1">
      <alignment wrapText="1"/>
    </xf>
    <xf numFmtId="165" fontId="0" fillId="0" borderId="12" xfId="0" applyNumberFormat="1" applyFill="1" applyBorder="1" applyAlignment="1">
      <alignment wrapText="1"/>
    </xf>
    <xf numFmtId="165" fontId="0" fillId="0" borderId="12" xfId="0" applyNumberFormat="1" applyFill="1" applyBorder="1"/>
    <xf numFmtId="0" fontId="0" fillId="0" borderId="12" xfId="0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wrapText="1"/>
    </xf>
    <xf numFmtId="2" fontId="0" fillId="0" borderId="12" xfId="0" applyNumberForma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49" fontId="0" fillId="0" borderId="11" xfId="0" applyNumberFormat="1" applyFill="1" applyBorder="1"/>
    <xf numFmtId="165" fontId="0" fillId="0" borderId="11" xfId="0" applyNumberFormat="1" applyFont="1" applyFill="1" applyBorder="1" applyAlignment="1">
      <alignment wrapText="1"/>
    </xf>
    <xf numFmtId="165" fontId="0" fillId="0" borderId="11" xfId="0" applyNumberFormat="1" applyFill="1" applyBorder="1"/>
    <xf numFmtId="49" fontId="0" fillId="0" borderId="12" xfId="0" applyNumberFormat="1" applyFill="1" applyBorder="1" applyAlignment="1">
      <alignment wrapText="1"/>
    </xf>
    <xf numFmtId="4" fontId="0" fillId="0" borderId="12" xfId="0" applyNumberForma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4" fontId="9" fillId="0" borderId="1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Protection="1">
      <protection locked="0"/>
    </xf>
    <xf numFmtId="4" fontId="9" fillId="0" borderId="12" xfId="0" applyNumberFormat="1" applyFont="1" applyFill="1" applyBorder="1" applyAlignment="1">
      <alignment wrapText="1"/>
    </xf>
    <xf numFmtId="49" fontId="9" fillId="0" borderId="11" xfId="0" applyNumberFormat="1" applyFont="1" applyFill="1" applyBorder="1" applyAlignment="1"/>
    <xf numFmtId="4" fontId="9" fillId="0" borderId="11" xfId="0" applyNumberFormat="1" applyFont="1" applyFill="1" applyBorder="1" applyAlignment="1">
      <alignment horizontal="right"/>
    </xf>
    <xf numFmtId="49" fontId="9" fillId="0" borderId="12" xfId="0" applyNumberFormat="1" applyFont="1" applyFill="1" applyBorder="1" applyAlignment="1"/>
    <xf numFmtId="49" fontId="0" fillId="0" borderId="11" xfId="0" applyNumberFormat="1" applyFont="1" applyFill="1" applyBorder="1"/>
    <xf numFmtId="49" fontId="0" fillId="0" borderId="11" xfId="0" applyNumberFormat="1" applyFont="1" applyFill="1" applyBorder="1" applyAlignment="1">
      <alignment wrapText="1"/>
    </xf>
    <xf numFmtId="49" fontId="0" fillId="0" borderId="12" xfId="0" applyNumberFormat="1" applyFont="1" applyFill="1" applyBorder="1"/>
    <xf numFmtId="49" fontId="0" fillId="0" borderId="12" xfId="0" applyNumberFormat="1" applyFont="1" applyFill="1" applyBorder="1" applyAlignment="1">
      <alignment wrapText="1"/>
    </xf>
    <xf numFmtId="165" fontId="0" fillId="0" borderId="12" xfId="0" applyNumberFormat="1" applyFont="1" applyFill="1" applyBorder="1"/>
    <xf numFmtId="165" fontId="0" fillId="0" borderId="12" xfId="0" applyNumberFormat="1" applyFont="1" applyFill="1" applyBorder="1" applyAlignment="1">
      <alignment wrapText="1"/>
    </xf>
    <xf numFmtId="4" fontId="0" fillId="0" borderId="12" xfId="0" applyNumberFormat="1" applyFont="1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49" fontId="0" fillId="0" borderId="12" xfId="0" applyNumberFormat="1" applyFont="1" applyFill="1" applyBorder="1" applyAlignment="1">
      <alignment vertical="top"/>
    </xf>
    <xf numFmtId="49" fontId="4" fillId="0" borderId="12" xfId="3" applyNumberFormat="1" applyFont="1" applyFill="1" applyBorder="1" applyAlignment="1">
      <alignment horizontal="left"/>
    </xf>
    <xf numFmtId="2" fontId="8" fillId="0" borderId="12" xfId="4" applyNumberFormat="1" applyFont="1" applyFill="1" applyBorder="1" applyAlignment="1"/>
    <xf numFmtId="166" fontId="20" fillId="0" borderId="0" xfId="0" applyNumberFormat="1" applyFont="1" applyFill="1" applyAlignment="1">
      <alignment horizontal="left"/>
    </xf>
    <xf numFmtId="165" fontId="0" fillId="0" borderId="11" xfId="0" applyNumberFormat="1" applyBorder="1"/>
    <xf numFmtId="49" fontId="0" fillId="0" borderId="12" xfId="0" applyNumberFormat="1" applyBorder="1"/>
    <xf numFmtId="165" fontId="0" fillId="0" borderId="12" xfId="0" applyNumberFormat="1" applyBorder="1"/>
    <xf numFmtId="49" fontId="0" fillId="0" borderId="12" xfId="0" applyNumberFormat="1" applyBorder="1" applyAlignment="1">
      <alignment wrapText="1"/>
    </xf>
    <xf numFmtId="4" fontId="0" fillId="0" borderId="12" xfId="0" applyNumberFormat="1" applyBorder="1"/>
    <xf numFmtId="49" fontId="0" fillId="0" borderId="12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2" fontId="8" fillId="0" borderId="12" xfId="4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9" fontId="0" fillId="0" borderId="11" xfId="0" applyNumberFormat="1" applyBorder="1"/>
    <xf numFmtId="165" fontId="0" fillId="0" borderId="11" xfId="0" applyNumberFormat="1" applyBorder="1" applyAlignment="1">
      <alignment wrapText="1"/>
    </xf>
    <xf numFmtId="165" fontId="0" fillId="0" borderId="12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165" fontId="0" fillId="0" borderId="11" xfId="0" applyNumberFormat="1" applyFont="1" applyBorder="1" applyAlignment="1">
      <alignment wrapText="1"/>
    </xf>
    <xf numFmtId="0" fontId="9" fillId="0" borderId="11" xfId="0" applyFont="1" applyBorder="1"/>
    <xf numFmtId="0" fontId="9" fillId="0" borderId="12" xfId="0" applyFont="1" applyBorder="1"/>
    <xf numFmtId="4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right"/>
    </xf>
    <xf numFmtId="4" fontId="9" fillId="0" borderId="12" xfId="0" applyNumberFormat="1" applyFont="1" applyBorder="1"/>
    <xf numFmtId="49" fontId="9" fillId="0" borderId="11" xfId="0" applyNumberFormat="1" applyFont="1" applyBorder="1"/>
    <xf numFmtId="4" fontId="9" fillId="0" borderId="11" xfId="0" applyNumberFormat="1" applyFont="1" applyBorder="1" applyAlignment="1">
      <alignment horizontal="right"/>
    </xf>
    <xf numFmtId="49" fontId="9" fillId="0" borderId="12" xfId="0" applyNumberFormat="1" applyFont="1" applyBorder="1"/>
    <xf numFmtId="49" fontId="0" fillId="0" borderId="11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166" fontId="20" fillId="0" borderId="0" xfId="0" applyNumberFormat="1" applyFont="1" applyFill="1"/>
    <xf numFmtId="4" fontId="9" fillId="0" borderId="11" xfId="0" applyNumberFormat="1" applyFont="1" applyBorder="1"/>
    <xf numFmtId="0" fontId="24" fillId="0" borderId="0" xfId="0" applyFont="1"/>
    <xf numFmtId="4" fontId="24" fillId="0" borderId="0" xfId="0" applyNumberFormat="1" applyFont="1" applyAlignment="1">
      <alignment horizontal="right"/>
    </xf>
    <xf numFmtId="49" fontId="25" fillId="0" borderId="0" xfId="0" applyNumberFormat="1" applyFont="1"/>
    <xf numFmtId="0" fontId="25" fillId="0" borderId="0" xfId="0" applyFont="1"/>
    <xf numFmtId="0" fontId="26" fillId="0" borderId="0" xfId="0" applyFont="1"/>
    <xf numFmtId="49" fontId="27" fillId="0" borderId="0" xfId="0" applyNumberFormat="1" applyFont="1" applyAlignment="1">
      <alignment horizontal="righ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center"/>
    </xf>
    <xf numFmtId="4" fontId="27" fillId="0" borderId="0" xfId="7" applyNumberFormat="1" applyFont="1" applyFill="1" applyBorder="1" applyAlignment="1">
      <alignment horizontal="right"/>
    </xf>
    <xf numFmtId="171" fontId="27" fillId="0" borderId="0" xfId="8" applyNumberFormat="1" applyFont="1" applyFill="1" applyBorder="1" applyAlignment="1">
      <alignment horizontal="right"/>
    </xf>
    <xf numFmtId="4" fontId="27" fillId="0" borderId="0" xfId="0" applyNumberFormat="1" applyFont="1" applyAlignment="1">
      <alignment horizontal="right"/>
    </xf>
    <xf numFmtId="171" fontId="27" fillId="0" borderId="0" xfId="0" applyNumberFormat="1" applyFont="1"/>
    <xf numFmtId="171" fontId="24" fillId="0" borderId="0" xfId="0" applyNumberFormat="1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49" fontId="27" fillId="0" borderId="0" xfId="0" applyNumberFormat="1" applyFont="1"/>
    <xf numFmtId="4" fontId="24" fillId="0" borderId="0" xfId="8" applyNumberFormat="1" applyFont="1" applyFill="1" applyBorder="1" applyAlignment="1">
      <alignment horizontal="right"/>
    </xf>
    <xf numFmtId="171" fontId="24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center"/>
    </xf>
    <xf numFmtId="4" fontId="24" fillId="0" borderId="0" xfId="7" applyNumberFormat="1" applyFont="1" applyFill="1" applyBorder="1" applyAlignment="1">
      <alignment horizontal="right"/>
    </xf>
    <xf numFmtId="49" fontId="27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72" fontId="24" fillId="0" borderId="0" xfId="0" applyNumberFormat="1" applyFont="1"/>
    <xf numFmtId="170" fontId="24" fillId="0" borderId="0" xfId="8" applyFont="1" applyFill="1" applyBorder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4" fontId="27" fillId="0" borderId="0" xfId="8" applyNumberFormat="1" applyFont="1" applyFill="1" applyBorder="1" applyAlignment="1">
      <alignment horizontal="right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4" fontId="31" fillId="0" borderId="0" xfId="0" applyNumberFormat="1" applyFont="1"/>
    <xf numFmtId="168" fontId="31" fillId="0" borderId="0" xfId="0" applyNumberFormat="1" applyFont="1" applyBorder="1"/>
    <xf numFmtId="49" fontId="26" fillId="0" borderId="0" xfId="0" applyNumberFormat="1" applyFont="1" applyAlignment="1">
      <alignment horizontal="left"/>
    </xf>
    <xf numFmtId="0" fontId="32" fillId="0" borderId="0" xfId="0" applyFont="1"/>
    <xf numFmtId="0" fontId="33" fillId="0" borderId="0" xfId="0" applyFont="1" applyBorder="1" applyAlignment="1"/>
    <xf numFmtId="0" fontId="31" fillId="0" borderId="0" xfId="0" applyFont="1" applyAlignment="1"/>
    <xf numFmtId="168" fontId="31" fillId="0" borderId="0" xfId="0" applyNumberFormat="1" applyFont="1"/>
    <xf numFmtId="0" fontId="33" fillId="0" borderId="4" xfId="0" applyFont="1" applyBorder="1" applyAlignment="1"/>
    <xf numFmtId="0" fontId="32" fillId="0" borderId="10" xfId="0" applyFont="1" applyBorder="1"/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 shrinkToFit="1"/>
    </xf>
    <xf numFmtId="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 wrapText="1"/>
    </xf>
    <xf numFmtId="168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49" fontId="28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 wrapText="1" shrinkToFit="1"/>
    </xf>
    <xf numFmtId="168" fontId="28" fillId="0" borderId="0" xfId="0" applyNumberFormat="1" applyFont="1" applyBorder="1" applyAlignment="1">
      <alignment horizontal="right"/>
    </xf>
    <xf numFmtId="173" fontId="24" fillId="0" borderId="0" xfId="8" applyNumberFormat="1" applyFont="1" applyFill="1" applyBorder="1" applyAlignment="1">
      <alignment horizontal="right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4" fontId="27" fillId="0" borderId="11" xfId="0" applyNumberFormat="1" applyFont="1" applyFill="1" applyBorder="1"/>
    <xf numFmtId="49" fontId="27" fillId="0" borderId="0" xfId="0" applyNumberFormat="1" applyFont="1" applyFill="1" applyBorder="1"/>
    <xf numFmtId="166" fontId="27" fillId="0" borderId="0" xfId="0" applyNumberFormat="1" applyFont="1" applyFill="1"/>
    <xf numFmtId="49" fontId="27" fillId="0" borderId="0" xfId="0" applyNumberFormat="1" applyFont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4" fillId="0" borderId="0" xfId="0" applyFont="1" applyBorder="1"/>
    <xf numFmtId="4" fontId="24" fillId="0" borderId="0" xfId="0" applyNumberFormat="1" applyFont="1" applyBorder="1" applyAlignment="1">
      <alignment horizontal="right"/>
    </xf>
    <xf numFmtId="172" fontId="24" fillId="0" borderId="0" xfId="0" applyNumberFormat="1" applyFont="1" applyBorder="1"/>
    <xf numFmtId="4" fontId="27" fillId="0" borderId="0" xfId="0" applyNumberFormat="1" applyFont="1" applyFill="1" applyBorder="1"/>
    <xf numFmtId="2" fontId="27" fillId="0" borderId="0" xfId="0" applyNumberFormat="1" applyFont="1"/>
    <xf numFmtId="2" fontId="24" fillId="0" borderId="0" xfId="0" applyNumberFormat="1" applyFont="1"/>
    <xf numFmtId="2" fontId="27" fillId="0" borderId="0" xfId="0" applyNumberFormat="1" applyFont="1" applyAlignment="1">
      <alignment horizontal="right"/>
    </xf>
    <xf numFmtId="2" fontId="27" fillId="0" borderId="0" xfId="0" applyNumberFormat="1" applyFont="1" applyBorder="1"/>
    <xf numFmtId="49" fontId="27" fillId="0" borderId="0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27" fillId="0" borderId="11" xfId="0" applyFont="1" applyBorder="1"/>
    <xf numFmtId="0" fontId="27" fillId="0" borderId="11" xfId="0" applyFont="1" applyBorder="1" applyAlignment="1">
      <alignment horizontal="center"/>
    </xf>
    <xf numFmtId="2" fontId="27" fillId="0" borderId="11" xfId="0" applyNumberFormat="1" applyFont="1" applyBorder="1"/>
    <xf numFmtId="49" fontId="27" fillId="0" borderId="12" xfId="0" applyNumberFormat="1" applyFont="1" applyBorder="1" applyAlignment="1">
      <alignment horizontal="center"/>
    </xf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2" fontId="27" fillId="0" borderId="12" xfId="0" applyNumberFormat="1" applyFont="1" applyBorder="1"/>
    <xf numFmtId="0" fontId="27" fillId="0" borderId="11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2" fontId="27" fillId="0" borderId="12" xfId="0" applyNumberFormat="1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/>
    <xf numFmtId="0" fontId="27" fillId="0" borderId="12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center"/>
    </xf>
    <xf numFmtId="0" fontId="34" fillId="0" borderId="0" xfId="0" applyFont="1" applyFill="1"/>
    <xf numFmtId="0" fontId="35" fillId="0" borderId="0" xfId="0" applyFont="1"/>
    <xf numFmtId="4" fontId="27" fillId="0" borderId="11" xfId="7" applyNumberFormat="1" applyFont="1" applyFill="1" applyBorder="1" applyAlignment="1">
      <alignment horizontal="right"/>
    </xf>
    <xf numFmtId="173" fontId="27" fillId="0" borderId="11" xfId="8" applyNumberFormat="1" applyFont="1" applyFill="1" applyBorder="1" applyAlignment="1">
      <alignment horizontal="right"/>
    </xf>
    <xf numFmtId="4" fontId="27" fillId="0" borderId="13" xfId="0" applyNumberFormat="1" applyFont="1" applyFill="1" applyBorder="1"/>
    <xf numFmtId="0" fontId="27" fillId="0" borderId="12" xfId="0" applyFont="1" applyBorder="1" applyAlignment="1">
      <alignment horizontal="left"/>
    </xf>
    <xf numFmtId="0" fontId="34" fillId="0" borderId="0" xfId="0" applyFont="1"/>
    <xf numFmtId="2" fontId="28" fillId="0" borderId="0" xfId="0" applyNumberFormat="1" applyFont="1"/>
    <xf numFmtId="2" fontId="24" fillId="0" borderId="13" xfId="0" applyNumberFormat="1" applyFont="1" applyBorder="1"/>
    <xf numFmtId="0" fontId="7" fillId="0" borderId="0" xfId="0" applyFont="1" applyFill="1" applyBorder="1"/>
    <xf numFmtId="49" fontId="1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0" fontId="3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7" fillId="0" borderId="0" xfId="0" applyFont="1"/>
    <xf numFmtId="0" fontId="10" fillId="0" borderId="0" xfId="6" applyFont="1" applyAlignment="1">
      <alignment horizontal="center" vertical="top"/>
    </xf>
    <xf numFmtId="168" fontId="0" fillId="0" borderId="0" xfId="0" applyNumberFormat="1" applyBorder="1" applyAlignment="1">
      <alignment horizontal="right"/>
    </xf>
    <xf numFmtId="0" fontId="38" fillId="0" borderId="0" xfId="6" applyFont="1" applyAlignment="1">
      <alignment horizontal="center"/>
    </xf>
    <xf numFmtId="0" fontId="39" fillId="0" borderId="0" xfId="6" applyFont="1" applyAlignment="1">
      <alignment wrapText="1"/>
    </xf>
    <xf numFmtId="49" fontId="9" fillId="0" borderId="0" xfId="0" applyNumberFormat="1" applyFont="1" applyBorder="1" applyAlignment="1">
      <alignment horizontal="left"/>
    </xf>
    <xf numFmtId="0" fontId="38" fillId="0" borderId="0" xfId="6" applyFont="1" applyAlignment="1">
      <alignment horizontal="center" vertical="top"/>
    </xf>
    <xf numFmtId="171" fontId="0" fillId="0" borderId="0" xfId="0" applyNumberFormat="1" applyBorder="1"/>
    <xf numFmtId="49" fontId="9" fillId="0" borderId="0" xfId="9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40" fillId="0" borderId="0" xfId="0" applyFont="1"/>
    <xf numFmtId="49" fontId="3" fillId="0" borderId="0" xfId="0" applyNumberFormat="1" applyFont="1" applyAlignment="1">
      <alignment horizontal="center" vertical="top"/>
    </xf>
    <xf numFmtId="4" fontId="1" fillId="0" borderId="1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/>
    <xf numFmtId="4" fontId="27" fillId="0" borderId="11" xfId="0" applyNumberFormat="1" applyFont="1" applyFill="1" applyBorder="1" applyAlignment="1">
      <alignment horizontal="right"/>
    </xf>
    <xf numFmtId="4" fontId="27" fillId="0" borderId="12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4" fontId="27" fillId="0" borderId="13" xfId="0" applyNumberFormat="1" applyFont="1" applyFill="1" applyBorder="1" applyAlignment="1">
      <alignment horizontal="right"/>
    </xf>
    <xf numFmtId="4" fontId="0" fillId="0" borderId="12" xfId="0" applyNumberFormat="1" applyFill="1" applyBorder="1" applyAlignment="1">
      <alignment wrapText="1"/>
    </xf>
    <xf numFmtId="4" fontId="0" fillId="0" borderId="11" xfId="0" applyNumberFormat="1" applyFill="1" applyBorder="1"/>
    <xf numFmtId="4" fontId="0" fillId="0" borderId="12" xfId="0" applyNumberFormat="1" applyFill="1" applyBorder="1" applyAlignment="1"/>
    <xf numFmtId="4" fontId="0" fillId="0" borderId="11" xfId="0" applyNumberFormat="1" applyFont="1" applyFill="1" applyBorder="1"/>
    <xf numFmtId="4" fontId="8" fillId="0" borderId="12" xfId="5" applyNumberFormat="1" applyFont="1" applyFill="1" applyBorder="1" applyAlignment="1">
      <alignment horizontal="right"/>
    </xf>
    <xf numFmtId="4" fontId="0" fillId="0" borderId="11" xfId="0" applyNumberFormat="1" applyBorder="1"/>
    <xf numFmtId="4" fontId="0" fillId="0" borderId="12" xfId="0" applyNumberFormat="1" applyBorder="1" applyAlignment="1">
      <alignment wrapText="1"/>
    </xf>
    <xf numFmtId="167" fontId="8" fillId="0" borderId="12" xfId="5" applyNumberFormat="1" applyFont="1" applyFill="1" applyBorder="1" applyAlignment="1">
      <alignment horizontal="left" wrapText="1"/>
    </xf>
    <xf numFmtId="166" fontId="20" fillId="0" borderId="0" xfId="0" applyNumberFormat="1" applyFont="1"/>
    <xf numFmtId="0" fontId="27" fillId="0" borderId="1" xfId="0" applyFont="1" applyBorder="1" applyAlignment="1">
      <alignment vertical="top" wrapText="1"/>
    </xf>
    <xf numFmtId="4" fontId="27" fillId="0" borderId="12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  <protection locked="0"/>
    </xf>
    <xf numFmtId="4" fontId="0" fillId="0" borderId="11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 wrapText="1"/>
    </xf>
    <xf numFmtId="4" fontId="0" fillId="0" borderId="12" xfId="0" applyNumberFormat="1" applyFont="1" applyFill="1" applyBorder="1" applyAlignment="1">
      <alignment wrapText="1"/>
    </xf>
    <xf numFmtId="49" fontId="9" fillId="0" borderId="0" xfId="9" applyNumberFormat="1" applyFont="1" applyBorder="1" applyAlignment="1">
      <alignment horizontal="left" vertical="top" wrapText="1"/>
    </xf>
    <xf numFmtId="49" fontId="9" fillId="0" borderId="0" xfId="9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6" applyFont="1" applyAlignment="1">
      <alignment horizontal="left" vertical="top" wrapText="1"/>
    </xf>
    <xf numFmtId="49" fontId="36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9" fillId="0" borderId="0" xfId="6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Border="1" applyAlignment="1">
      <alignment horizontal="center"/>
    </xf>
    <xf numFmtId="168" fontId="18" fillId="0" borderId="0" xfId="0" applyNumberFormat="1" applyFont="1" applyBorder="1" applyAlignment="1">
      <alignment horizontal="center" wrapText="1"/>
    </xf>
    <xf numFmtId="168" fontId="18" fillId="0" borderId="4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68" fontId="33" fillId="0" borderId="4" xfId="0" applyNumberFormat="1" applyFont="1" applyBorder="1" applyAlignment="1">
      <alignment horizontal="center"/>
    </xf>
    <xf numFmtId="168" fontId="31" fillId="0" borderId="2" xfId="0" applyNumberFormat="1" applyFont="1" applyBorder="1" applyAlignment="1">
      <alignment horizontal="center"/>
    </xf>
    <xf numFmtId="168" fontId="3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 vertical="center" wrapText="1"/>
    </xf>
    <xf numFmtId="168" fontId="33" fillId="0" borderId="0" xfId="0" applyNumberFormat="1" applyFont="1" applyBorder="1" applyAlignment="1">
      <alignment horizontal="center"/>
    </xf>
    <xf numFmtId="168" fontId="33" fillId="0" borderId="0" xfId="0" applyNumberFormat="1" applyFont="1" applyBorder="1" applyAlignment="1">
      <alignment horizontal="center" wrapText="1"/>
    </xf>
    <xf numFmtId="168" fontId="32" fillId="0" borderId="10" xfId="0" applyNumberFormat="1" applyFont="1" applyBorder="1" applyAlignment="1">
      <alignment horizontal="center"/>
    </xf>
  </cellXfs>
  <cellStyles count="10">
    <cellStyle name="Comma" xfId="1" xr:uid="{00000000-0005-0000-0000-000000000000}"/>
    <cellStyle name="Navadno" xfId="0" builtinId="0"/>
    <cellStyle name="Navadno 2" xfId="6" xr:uid="{9235E145-6C31-4E5F-9CBE-23224823E647}"/>
    <cellStyle name="Navadno_3.začasna za manjo" xfId="4" xr:uid="{00000000-0005-0000-0000-000002000000}"/>
    <cellStyle name="Navadno_SLOV_C" xfId="9" xr:uid="{C735EB29-1DFD-4D95-864C-57AD73477801}"/>
    <cellStyle name="normal" xfId="2" xr:uid="{00000000-0005-0000-0000-000003000000}"/>
    <cellStyle name="normal_A_1" xfId="5" xr:uid="{00000000-0005-0000-0000-000004000000}"/>
    <cellStyle name="Valuta 2" xfId="8" xr:uid="{475B6313-2A70-4D6E-A7FD-DA56A1741E5E}"/>
    <cellStyle name="Vejica" xfId="3" builtinId="3"/>
    <cellStyle name="Vejica 2" xfId="7" xr:uid="{87A6C153-1770-4391-B84F-9D73DD5CE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57F6-EBB0-4F8F-B81A-D515D5816236}">
  <dimension ref="A2:K52"/>
  <sheetViews>
    <sheetView view="pageBreakPreview" topLeftCell="A8" zoomScale="80" zoomScaleNormal="100" zoomScaleSheetLayoutView="80" workbookViewId="0">
      <selection activeCell="I29" sqref="I29"/>
    </sheetView>
  </sheetViews>
  <sheetFormatPr defaultRowHeight="12.75" x14ac:dyDescent="0.2"/>
  <cols>
    <col min="1" max="1" width="5.28515625" style="40" customWidth="1"/>
    <col min="2" max="2" width="38.28515625" customWidth="1"/>
    <col min="3" max="3" width="22" customWidth="1"/>
  </cols>
  <sheetData>
    <row r="2" spans="1:6" ht="39" customHeight="1" x14ac:dyDescent="0.25">
      <c r="A2" s="354" t="s">
        <v>517</v>
      </c>
      <c r="B2" s="354"/>
      <c r="C2" s="354"/>
      <c r="D2" s="354"/>
      <c r="E2" s="23"/>
      <c r="F2" s="288"/>
    </row>
    <row r="3" spans="1:6" ht="18" x14ac:dyDescent="0.25">
      <c r="A3" s="291"/>
      <c r="B3" s="292"/>
      <c r="C3" s="24"/>
      <c r="D3" s="25"/>
      <c r="E3" s="23"/>
      <c r="F3" s="288"/>
    </row>
    <row r="4" spans="1:6" ht="15" x14ac:dyDescent="0.2">
      <c r="A4" s="24"/>
      <c r="B4" s="289"/>
      <c r="C4" s="24"/>
      <c r="D4" s="25"/>
      <c r="E4" s="290"/>
      <c r="F4" s="288"/>
    </row>
    <row r="5" spans="1:6" ht="15" x14ac:dyDescent="0.25">
      <c r="B5" s="54"/>
    </row>
    <row r="6" spans="1:6" ht="18" x14ac:dyDescent="0.25">
      <c r="B6" s="302" t="s">
        <v>261</v>
      </c>
    </row>
    <row r="11" spans="1:6" s="55" customFormat="1" ht="15.95" customHeight="1" x14ac:dyDescent="0.2">
      <c r="A11" s="49" t="s">
        <v>240</v>
      </c>
      <c r="B11" s="57" t="s">
        <v>265</v>
      </c>
      <c r="C11" s="48">
        <f>'1.Cesta'!D16</f>
        <v>52000</v>
      </c>
      <c r="D11" s="58" t="s">
        <v>66</v>
      </c>
    </row>
    <row r="12" spans="1:6" s="55" customFormat="1" ht="15.95" customHeight="1" x14ac:dyDescent="0.2">
      <c r="A12" s="45" t="s">
        <v>241</v>
      </c>
      <c r="B12" s="59" t="s">
        <v>266</v>
      </c>
      <c r="C12" s="60">
        <f>'2.Pločnik v naselju'!D13</f>
        <v>0</v>
      </c>
      <c r="D12" s="61" t="s">
        <v>66</v>
      </c>
    </row>
    <row r="13" spans="1:6" s="55" customFormat="1" ht="15.95" customHeight="1" x14ac:dyDescent="0.2">
      <c r="A13" s="46" t="s">
        <v>242</v>
      </c>
      <c r="B13" s="62" t="s">
        <v>518</v>
      </c>
      <c r="C13" s="47">
        <f>'3. Cestna razsvetljava'!D11</f>
        <v>0</v>
      </c>
      <c r="D13" s="63" t="s">
        <v>66</v>
      </c>
    </row>
    <row r="14" spans="1:6" s="55" customFormat="1" x14ac:dyDescent="0.2">
      <c r="A14" s="45"/>
      <c r="B14" s="59"/>
      <c r="C14" s="59"/>
      <c r="D14" s="61"/>
    </row>
    <row r="15" spans="1:6" s="55" customFormat="1" ht="18.75" customHeight="1" x14ac:dyDescent="0.2">
      <c r="A15" s="64"/>
      <c r="B15" s="65" t="s">
        <v>263</v>
      </c>
      <c r="C15" s="66">
        <f>SUM(C11:C13)</f>
        <v>52000</v>
      </c>
      <c r="D15" s="67" t="s">
        <v>66</v>
      </c>
    </row>
    <row r="16" spans="1:6" s="55" customFormat="1" ht="18.75" customHeight="1" x14ac:dyDescent="0.2">
      <c r="A16" s="68"/>
      <c r="B16" s="295" t="s">
        <v>519</v>
      </c>
      <c r="C16" s="296">
        <f>ROUND(0.1*C15,2)</f>
        <v>5200</v>
      </c>
      <c r="D16" s="297" t="s">
        <v>66</v>
      </c>
    </row>
    <row r="17" spans="1:11" s="294" customFormat="1" ht="18.75" customHeight="1" x14ac:dyDescent="0.2">
      <c r="A17" s="72"/>
      <c r="B17" s="73" t="s">
        <v>520</v>
      </c>
      <c r="C17" s="293">
        <f>SUM(C15:C16)</f>
        <v>57200</v>
      </c>
      <c r="D17" s="74" t="s">
        <v>66</v>
      </c>
    </row>
    <row r="18" spans="1:11" s="55" customFormat="1" ht="18.75" customHeight="1" x14ac:dyDescent="0.2">
      <c r="A18" s="68"/>
      <c r="B18" s="69" t="s">
        <v>82</v>
      </c>
      <c r="C18" s="70">
        <f>ROUND(C17*0.22,2)</f>
        <v>12584</v>
      </c>
      <c r="D18" s="71" t="s">
        <v>66</v>
      </c>
    </row>
    <row r="19" spans="1:11" s="55" customFormat="1" x14ac:dyDescent="0.2">
      <c r="A19" s="72"/>
      <c r="B19" s="73"/>
      <c r="C19" s="73"/>
      <c r="D19" s="74"/>
    </row>
    <row r="20" spans="1:11" s="55" customFormat="1" ht="18.75" customHeight="1" thickBot="1" x14ac:dyDescent="0.25">
      <c r="A20" s="298"/>
      <c r="B20" s="299" t="s">
        <v>264</v>
      </c>
      <c r="C20" s="300">
        <f>SUM(C17:C18)</f>
        <v>69784</v>
      </c>
      <c r="D20" s="301" t="s">
        <v>66</v>
      </c>
    </row>
    <row r="21" spans="1:11" s="55" customFormat="1" ht="15.95" customHeight="1" thickTop="1" x14ac:dyDescent="0.2">
      <c r="A21" s="44"/>
      <c r="D21" s="56"/>
    </row>
    <row r="22" spans="1:11" x14ac:dyDescent="0.2">
      <c r="D22" s="56"/>
    </row>
    <row r="23" spans="1:11" x14ac:dyDescent="0.2">
      <c r="A23" s="41" t="s">
        <v>532</v>
      </c>
      <c r="D23" s="56"/>
    </row>
    <row r="24" spans="1:11" ht="26.45" customHeight="1" x14ac:dyDescent="0.2">
      <c r="A24" s="313" t="s">
        <v>240</v>
      </c>
      <c r="B24" s="352" t="s">
        <v>533</v>
      </c>
      <c r="C24" s="352"/>
      <c r="D24" s="352"/>
    </row>
    <row r="25" spans="1:11" x14ac:dyDescent="0.2">
      <c r="A25" s="313"/>
    </row>
    <row r="26" spans="1:11" x14ac:dyDescent="0.2">
      <c r="A26" s="313" t="s">
        <v>241</v>
      </c>
      <c r="B26" s="355" t="s">
        <v>534</v>
      </c>
      <c r="C26" s="355"/>
      <c r="D26" s="355"/>
    </row>
    <row r="27" spans="1:11" x14ac:dyDescent="0.2">
      <c r="A27" s="313"/>
    </row>
    <row r="28" spans="1:11" x14ac:dyDescent="0.2">
      <c r="A28" s="313" t="s">
        <v>242</v>
      </c>
      <c r="B28" s="355" t="s">
        <v>535</v>
      </c>
      <c r="C28" s="355"/>
      <c r="D28" s="355"/>
    </row>
    <row r="29" spans="1:11" x14ac:dyDescent="0.2">
      <c r="A29" s="313"/>
    </row>
    <row r="30" spans="1:11" x14ac:dyDescent="0.2">
      <c r="A30" s="303" t="s">
        <v>243</v>
      </c>
      <c r="B30" s="356" t="s">
        <v>521</v>
      </c>
      <c r="C30" s="356"/>
      <c r="D30" s="356"/>
      <c r="E30" s="1"/>
      <c r="F30" s="1"/>
      <c r="G30" s="1"/>
      <c r="H30" s="1"/>
      <c r="I30" s="1"/>
      <c r="J30" s="304"/>
      <c r="K30" s="1"/>
    </row>
    <row r="31" spans="1:11" x14ac:dyDescent="0.2">
      <c r="A31" s="308"/>
      <c r="B31" s="306"/>
      <c r="C31" s="307"/>
      <c r="D31" s="1"/>
      <c r="E31" s="1"/>
      <c r="F31" s="1"/>
      <c r="G31" s="1"/>
      <c r="H31" s="1"/>
      <c r="I31" s="1"/>
      <c r="J31" s="304"/>
      <c r="K31" s="1"/>
    </row>
    <row r="32" spans="1:11" ht="25.9" customHeight="1" x14ac:dyDescent="0.2">
      <c r="A32" s="308" t="s">
        <v>262</v>
      </c>
      <c r="B32" s="351" t="s">
        <v>522</v>
      </c>
      <c r="C32" s="351"/>
      <c r="D32" s="351"/>
      <c r="E32" s="1"/>
      <c r="F32" s="1"/>
      <c r="G32" s="1"/>
      <c r="H32" s="1"/>
      <c r="I32" s="1"/>
      <c r="J32" s="304"/>
      <c r="K32" s="1"/>
    </row>
    <row r="33" spans="1:11" x14ac:dyDescent="0.2">
      <c r="A33" s="308"/>
      <c r="B33" s="75"/>
      <c r="C33" s="75"/>
      <c r="D33" s="1"/>
      <c r="E33" s="1"/>
      <c r="F33" s="1"/>
      <c r="G33" s="1"/>
      <c r="H33" s="1"/>
      <c r="I33" s="1"/>
      <c r="J33" s="304"/>
      <c r="K33" s="1"/>
    </row>
    <row r="34" spans="1:11" x14ac:dyDescent="0.2">
      <c r="A34" s="308" t="s">
        <v>410</v>
      </c>
      <c r="B34" s="75" t="s">
        <v>523</v>
      </c>
      <c r="C34" s="75"/>
      <c r="D34" s="1"/>
      <c r="E34" s="1"/>
      <c r="F34" s="1"/>
      <c r="G34" s="1"/>
      <c r="H34" s="1"/>
      <c r="I34" s="1"/>
      <c r="J34" s="304"/>
      <c r="K34" s="1"/>
    </row>
    <row r="35" spans="1:11" x14ac:dyDescent="0.2">
      <c r="A35" s="308"/>
      <c r="B35" s="306"/>
      <c r="C35" s="75"/>
      <c r="D35" s="1"/>
      <c r="E35" s="1"/>
      <c r="F35" s="1"/>
      <c r="G35" s="1"/>
      <c r="H35" s="1"/>
      <c r="I35" s="1"/>
      <c r="J35" s="304"/>
      <c r="K35" s="1"/>
    </row>
    <row r="36" spans="1:11" ht="41.45" customHeight="1" x14ac:dyDescent="0.2">
      <c r="A36" s="308" t="s">
        <v>459</v>
      </c>
      <c r="B36" s="351" t="s">
        <v>524</v>
      </c>
      <c r="C36" s="351"/>
      <c r="D36" s="351"/>
      <c r="E36" s="1"/>
      <c r="F36" s="1"/>
      <c r="G36" s="1"/>
      <c r="H36" s="1"/>
      <c r="I36" s="1"/>
      <c r="J36" s="304"/>
      <c r="K36" s="1"/>
    </row>
    <row r="37" spans="1:11" x14ac:dyDescent="0.2">
      <c r="A37" s="308"/>
      <c r="B37" s="75"/>
      <c r="C37" s="75"/>
      <c r="D37" s="1"/>
      <c r="E37" s="1"/>
      <c r="F37" s="1"/>
      <c r="G37" s="1"/>
      <c r="H37" s="1"/>
      <c r="I37" s="1"/>
      <c r="J37" s="304"/>
      <c r="K37" s="1"/>
    </row>
    <row r="38" spans="1:11" ht="34.15" customHeight="1" x14ac:dyDescent="0.2">
      <c r="A38" s="308" t="s">
        <v>460</v>
      </c>
      <c r="B38" s="351" t="s">
        <v>525</v>
      </c>
      <c r="C38" s="351"/>
      <c r="D38" s="351"/>
      <c r="E38" s="1"/>
      <c r="F38" s="1"/>
      <c r="G38" s="1"/>
      <c r="H38" s="1"/>
      <c r="I38" s="1"/>
      <c r="J38" s="304"/>
      <c r="K38" s="1"/>
    </row>
    <row r="39" spans="1:11" x14ac:dyDescent="0.2">
      <c r="A39" s="308"/>
      <c r="B39" s="75"/>
      <c r="C39" s="75"/>
      <c r="D39" s="1"/>
      <c r="E39" s="1"/>
      <c r="F39" s="1"/>
      <c r="G39" s="1"/>
      <c r="H39" s="1"/>
      <c r="I39" s="1"/>
      <c r="J39" s="304"/>
      <c r="K39" s="1"/>
    </row>
    <row r="40" spans="1:11" ht="72.599999999999994" customHeight="1" x14ac:dyDescent="0.2">
      <c r="A40" s="308" t="s">
        <v>461</v>
      </c>
      <c r="B40" s="352" t="s">
        <v>536</v>
      </c>
      <c r="C40" s="352"/>
      <c r="D40" s="352"/>
      <c r="E40" s="1"/>
      <c r="F40" s="1"/>
      <c r="G40" s="1"/>
      <c r="H40" s="1"/>
      <c r="I40" s="1"/>
      <c r="J40" s="309"/>
      <c r="K40" s="1"/>
    </row>
    <row r="41" spans="1:11" x14ac:dyDescent="0.2">
      <c r="A41" s="308"/>
      <c r="B41" s="306"/>
      <c r="C41" s="75"/>
      <c r="D41" s="1"/>
      <c r="E41" s="1"/>
      <c r="F41" s="1"/>
      <c r="G41" s="1"/>
      <c r="H41" s="1"/>
      <c r="I41" s="1"/>
      <c r="J41" s="304"/>
      <c r="K41" s="1"/>
    </row>
    <row r="42" spans="1:11" ht="24" customHeight="1" x14ac:dyDescent="0.2">
      <c r="A42" s="308" t="s">
        <v>462</v>
      </c>
      <c r="B42" s="351" t="s">
        <v>526</v>
      </c>
      <c r="C42" s="351"/>
      <c r="D42" s="351"/>
      <c r="E42" s="1"/>
      <c r="F42" s="1"/>
      <c r="G42" s="1"/>
      <c r="H42" s="1"/>
      <c r="I42" s="1"/>
      <c r="J42" s="304"/>
      <c r="K42" s="1"/>
    </row>
    <row r="43" spans="1:11" x14ac:dyDescent="0.2">
      <c r="A43" s="305"/>
      <c r="B43" s="306"/>
      <c r="C43" s="75"/>
      <c r="D43" s="1"/>
      <c r="E43" s="1"/>
      <c r="F43" s="1"/>
      <c r="G43" s="1"/>
      <c r="H43" s="1"/>
      <c r="I43" s="1"/>
      <c r="J43" s="304"/>
      <c r="K43" s="1"/>
    </row>
    <row r="44" spans="1:11" ht="43.15" customHeight="1" x14ac:dyDescent="0.2">
      <c r="A44" s="308" t="s">
        <v>463</v>
      </c>
      <c r="B44" s="353" t="s">
        <v>527</v>
      </c>
      <c r="C44" s="353"/>
      <c r="D44" s="353"/>
      <c r="E44" s="1"/>
      <c r="F44" s="1"/>
      <c r="G44" s="1"/>
      <c r="H44" s="1"/>
      <c r="I44" s="1"/>
      <c r="J44" s="304"/>
      <c r="K44" s="1"/>
    </row>
    <row r="45" spans="1:11" x14ac:dyDescent="0.2">
      <c r="A45" s="305"/>
      <c r="B45" s="306"/>
      <c r="C45" s="1"/>
      <c r="D45" s="1"/>
      <c r="E45" s="1"/>
      <c r="F45" s="1"/>
      <c r="G45" s="1"/>
      <c r="H45" s="1"/>
      <c r="I45" s="1"/>
      <c r="J45" s="304"/>
      <c r="K45" s="1"/>
    </row>
    <row r="46" spans="1:11" x14ac:dyDescent="0.2">
      <c r="A46" s="308" t="s">
        <v>464</v>
      </c>
      <c r="B46" s="351" t="s">
        <v>528</v>
      </c>
      <c r="C46" s="351"/>
      <c r="D46" s="351"/>
      <c r="E46" s="1"/>
      <c r="F46" s="1"/>
      <c r="G46" s="1"/>
      <c r="H46" s="1"/>
      <c r="I46" s="1"/>
      <c r="J46" s="304"/>
      <c r="K46" s="1"/>
    </row>
    <row r="47" spans="1:11" x14ac:dyDescent="0.2">
      <c r="A47" s="305"/>
      <c r="B47" s="306"/>
      <c r="C47" s="75"/>
      <c r="D47" s="1"/>
      <c r="E47" s="1"/>
      <c r="F47" s="1"/>
      <c r="G47" s="1"/>
      <c r="H47" s="1"/>
      <c r="I47" s="1"/>
      <c r="J47" s="304"/>
      <c r="K47" s="1"/>
    </row>
    <row r="48" spans="1:11" ht="27.6" customHeight="1" x14ac:dyDescent="0.2">
      <c r="A48" s="308" t="s">
        <v>465</v>
      </c>
      <c r="B48" s="348" t="s">
        <v>529</v>
      </c>
      <c r="C48" s="348"/>
      <c r="D48" s="348"/>
      <c r="E48" s="1"/>
      <c r="F48" s="1"/>
      <c r="G48" s="1"/>
      <c r="H48" s="1"/>
      <c r="I48" s="1"/>
      <c r="J48" s="304"/>
      <c r="K48" s="1"/>
    </row>
    <row r="49" spans="1:11" x14ac:dyDescent="0.2">
      <c r="A49" s="308"/>
      <c r="B49" s="310"/>
      <c r="C49" s="75"/>
      <c r="D49" s="1"/>
      <c r="E49" s="1"/>
      <c r="F49" s="1"/>
      <c r="G49" s="1"/>
      <c r="H49" s="1"/>
      <c r="I49" s="1"/>
      <c r="J49" s="304"/>
      <c r="K49" s="1"/>
    </row>
    <row r="50" spans="1:11" x14ac:dyDescent="0.2">
      <c r="A50" s="308" t="s">
        <v>466</v>
      </c>
      <c r="B50" s="349" t="s">
        <v>530</v>
      </c>
      <c r="C50" s="349"/>
      <c r="D50" s="349"/>
      <c r="E50" s="1"/>
      <c r="F50" s="1"/>
      <c r="G50" s="1"/>
      <c r="H50" s="1"/>
      <c r="I50" s="1"/>
      <c r="J50" s="304"/>
      <c r="K50" s="1"/>
    </row>
    <row r="51" spans="1:11" x14ac:dyDescent="0.2">
      <c r="A51" s="311"/>
      <c r="B51" s="27"/>
      <c r="C51" s="75"/>
      <c r="D51" s="1"/>
      <c r="E51" s="1"/>
      <c r="F51" s="1"/>
      <c r="G51" s="1"/>
      <c r="H51" s="1"/>
      <c r="I51" s="1"/>
      <c r="J51" s="304"/>
      <c r="K51" s="1"/>
    </row>
    <row r="52" spans="1:11" ht="54" customHeight="1" x14ac:dyDescent="0.2">
      <c r="A52" s="308" t="s">
        <v>531</v>
      </c>
      <c r="B52" s="350" t="s">
        <v>547</v>
      </c>
      <c r="C52" s="350"/>
      <c r="D52" s="350"/>
      <c r="E52" s="1"/>
      <c r="F52" s="1"/>
      <c r="G52" s="1"/>
      <c r="H52" s="1"/>
      <c r="I52" s="1"/>
      <c r="J52" s="304"/>
      <c r="K52" s="1"/>
    </row>
  </sheetData>
  <mergeCells count="15">
    <mergeCell ref="B32:D32"/>
    <mergeCell ref="A2:D2"/>
    <mergeCell ref="B24:D24"/>
    <mergeCell ref="B26:D26"/>
    <mergeCell ref="B28:D28"/>
    <mergeCell ref="B30:D30"/>
    <mergeCell ref="B48:D48"/>
    <mergeCell ref="B50:D50"/>
    <mergeCell ref="B52:D52"/>
    <mergeCell ref="B36:D36"/>
    <mergeCell ref="B38:D38"/>
    <mergeCell ref="B40:D40"/>
    <mergeCell ref="B42:D42"/>
    <mergeCell ref="B44:D44"/>
    <mergeCell ref="B46:D46"/>
  </mergeCells>
  <pageMargins left="0.7" right="0.7" top="0.75" bottom="0.75" header="0.3" footer="0.3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view="pageBreakPreview" topLeftCell="A70" zoomScale="90" zoomScaleNormal="100" zoomScaleSheetLayoutView="90" zoomScalePageLayoutView="77" workbookViewId="0">
      <selection activeCell="I81" sqref="I81"/>
    </sheetView>
  </sheetViews>
  <sheetFormatPr defaultRowHeight="12.75" x14ac:dyDescent="0.2"/>
  <cols>
    <col min="1" max="1" width="5.7109375" style="13" customWidth="1"/>
    <col min="2" max="2" width="8.7109375" style="13" customWidth="1"/>
    <col min="3" max="3" width="45.5703125" style="3" customWidth="1"/>
    <col min="4" max="4" width="6.7109375" style="4" customWidth="1"/>
    <col min="5" max="5" width="9.7109375" style="4" customWidth="1"/>
    <col min="6" max="6" width="11.42578125" style="11" customWidth="1"/>
    <col min="7" max="7" width="20.7109375" style="12" customWidth="1"/>
    <col min="8" max="8" width="12" style="14" customWidth="1"/>
    <col min="9" max="9" width="8.85546875" customWidth="1"/>
    <col min="10" max="10" width="8.42578125" customWidth="1"/>
    <col min="11" max="11" width="8.28515625" customWidth="1"/>
    <col min="12" max="12" width="8.7109375" customWidth="1"/>
  </cols>
  <sheetData>
    <row r="1" spans="1:7" s="76" customFormat="1" ht="41.25" customHeight="1" x14ac:dyDescent="0.2">
      <c r="A1" s="357" t="s">
        <v>284</v>
      </c>
      <c r="B1" s="357"/>
      <c r="C1" s="357"/>
      <c r="D1" s="357"/>
      <c r="E1" s="357"/>
      <c r="F1" s="357"/>
      <c r="G1" s="357"/>
    </row>
    <row r="2" spans="1:7" s="76" customFormat="1" ht="14.25" x14ac:dyDescent="0.2">
      <c r="B2" s="77"/>
      <c r="E2" s="78"/>
      <c r="F2" s="78"/>
      <c r="G2" s="79"/>
    </row>
    <row r="3" spans="1:7" s="76" customFormat="1" ht="15.75" x14ac:dyDescent="0.25">
      <c r="A3" s="80" t="s">
        <v>285</v>
      </c>
      <c r="B3" s="77"/>
      <c r="E3" s="78"/>
      <c r="F3" s="78"/>
      <c r="G3" s="79"/>
    </row>
    <row r="4" spans="1:7" s="76" customFormat="1" ht="14.25" x14ac:dyDescent="0.2">
      <c r="B4" s="77"/>
      <c r="E4" s="78"/>
      <c r="F4" s="78"/>
      <c r="G4" s="79"/>
    </row>
    <row r="5" spans="1:7" s="76" customFormat="1" ht="15.75" x14ac:dyDescent="0.25">
      <c r="B5" s="77"/>
      <c r="C5" s="81" t="s">
        <v>239</v>
      </c>
      <c r="E5" s="78"/>
      <c r="F5" s="78"/>
      <c r="G5" s="79"/>
    </row>
    <row r="6" spans="1:7" s="76" customFormat="1" ht="15" x14ac:dyDescent="0.2">
      <c r="B6" s="77"/>
      <c r="C6" s="82" t="s">
        <v>273</v>
      </c>
      <c r="D6" s="358">
        <f>G24</f>
        <v>52000</v>
      </c>
      <c r="E6" s="358"/>
      <c r="F6" s="358"/>
      <c r="G6" s="79"/>
    </row>
    <row r="7" spans="1:7" s="76" customFormat="1" ht="15" x14ac:dyDescent="0.2">
      <c r="B7" s="77"/>
      <c r="C7" s="82" t="s">
        <v>274</v>
      </c>
      <c r="D7" s="359">
        <f>G38</f>
        <v>0</v>
      </c>
      <c r="E7" s="359"/>
      <c r="F7" s="359"/>
      <c r="G7" s="79"/>
    </row>
    <row r="8" spans="1:7" s="76" customFormat="1" ht="15" x14ac:dyDescent="0.2">
      <c r="B8" s="77"/>
      <c r="C8" s="82" t="s">
        <v>275</v>
      </c>
      <c r="D8" s="358">
        <f>G54</f>
        <v>0</v>
      </c>
      <c r="E8" s="358"/>
      <c r="F8" s="358"/>
      <c r="G8" s="79"/>
    </row>
    <row r="9" spans="1:7" s="76" customFormat="1" ht="15" x14ac:dyDescent="0.2">
      <c r="B9" s="77"/>
      <c r="C9" s="82" t="s">
        <v>276</v>
      </c>
      <c r="D9" s="358">
        <f>G72</f>
        <v>0</v>
      </c>
      <c r="E9" s="358"/>
      <c r="F9" s="358"/>
      <c r="G9" s="79"/>
    </row>
    <row r="10" spans="1:7" s="76" customFormat="1" ht="15" x14ac:dyDescent="0.2">
      <c r="B10" s="77"/>
      <c r="C10" s="82" t="s">
        <v>291</v>
      </c>
      <c r="D10" s="358">
        <f>G113</f>
        <v>0</v>
      </c>
      <c r="E10" s="358"/>
      <c r="F10" s="358"/>
      <c r="G10" s="79"/>
    </row>
    <row r="11" spans="1:7" s="76" customFormat="1" ht="15" x14ac:dyDescent="0.2">
      <c r="B11" s="77"/>
      <c r="C11" s="82" t="s">
        <v>292</v>
      </c>
      <c r="D11" s="358">
        <f>G123</f>
        <v>0</v>
      </c>
      <c r="E11" s="358"/>
      <c r="F11" s="358"/>
      <c r="G11" s="79"/>
    </row>
    <row r="12" spans="1:7" s="76" customFormat="1" ht="15" x14ac:dyDescent="0.2">
      <c r="B12" s="77"/>
      <c r="C12" s="82" t="s">
        <v>293</v>
      </c>
      <c r="D12" s="358">
        <f>G152</f>
        <v>0</v>
      </c>
      <c r="E12" s="358"/>
      <c r="F12" s="358"/>
      <c r="G12" s="79"/>
    </row>
    <row r="13" spans="1:7" s="76" customFormat="1" ht="15" x14ac:dyDescent="0.2">
      <c r="B13" s="77"/>
      <c r="C13" s="82" t="s">
        <v>589</v>
      </c>
      <c r="D13" s="358">
        <f>G157</f>
        <v>0</v>
      </c>
      <c r="E13" s="358"/>
      <c r="F13" s="358"/>
      <c r="G13" s="79"/>
    </row>
    <row r="14" spans="1:7" s="76" customFormat="1" ht="15" x14ac:dyDescent="0.2">
      <c r="B14" s="77"/>
      <c r="C14" s="82" t="s">
        <v>590</v>
      </c>
      <c r="D14" s="358">
        <f>G182</f>
        <v>0</v>
      </c>
      <c r="E14" s="358"/>
      <c r="F14" s="358"/>
      <c r="G14" s="79"/>
    </row>
    <row r="15" spans="1:7" s="76" customFormat="1" ht="14.25" x14ac:dyDescent="0.2">
      <c r="B15" s="77"/>
      <c r="C15" s="83"/>
      <c r="D15" s="84"/>
      <c r="E15" s="84"/>
      <c r="F15" s="78"/>
      <c r="G15" s="79"/>
    </row>
    <row r="16" spans="1:7" s="76" customFormat="1" ht="15" x14ac:dyDescent="0.2">
      <c r="B16" s="77"/>
      <c r="C16" s="85" t="s">
        <v>269</v>
      </c>
      <c r="D16" s="360">
        <f>SUM(D6:F14)</f>
        <v>52000</v>
      </c>
      <c r="E16" s="360"/>
      <c r="F16" s="360"/>
      <c r="G16" s="79"/>
    </row>
    <row r="17" spans="1:8" s="76" customFormat="1" ht="14.25" x14ac:dyDescent="0.2">
      <c r="B17" s="77"/>
      <c r="C17" s="83" t="s">
        <v>270</v>
      </c>
      <c r="D17" s="361">
        <f>ROUND(0.1*D16,2)</f>
        <v>5200</v>
      </c>
      <c r="E17" s="361"/>
      <c r="F17" s="361"/>
      <c r="G17" s="79"/>
    </row>
    <row r="18" spans="1:8" s="76" customFormat="1" ht="14.25" x14ac:dyDescent="0.2">
      <c r="B18" s="77"/>
      <c r="C18" s="76" t="s">
        <v>271</v>
      </c>
      <c r="D18" s="362">
        <f>ROUND(0.22*(D16+D17),2)</f>
        <v>12584</v>
      </c>
      <c r="E18" s="362"/>
      <c r="F18" s="362"/>
      <c r="G18" s="79"/>
    </row>
    <row r="19" spans="1:8" s="76" customFormat="1" ht="14.25" x14ac:dyDescent="0.2">
      <c r="B19" s="77"/>
      <c r="D19" s="84"/>
      <c r="E19" s="84"/>
      <c r="F19" s="78"/>
      <c r="G19" s="79"/>
    </row>
    <row r="20" spans="1:8" s="76" customFormat="1" ht="16.5" thickBot="1" x14ac:dyDescent="0.3">
      <c r="B20" s="77"/>
      <c r="C20" s="86" t="s">
        <v>272</v>
      </c>
      <c r="D20" s="363">
        <f>SUM(D16:F18)</f>
        <v>69784</v>
      </c>
      <c r="E20" s="363"/>
      <c r="F20" s="363"/>
      <c r="G20" s="79"/>
    </row>
    <row r="21" spans="1:8" s="76" customFormat="1" ht="15" thickTop="1" x14ac:dyDescent="0.2">
      <c r="B21" s="77"/>
      <c r="E21" s="78"/>
      <c r="F21" s="78"/>
      <c r="G21" s="79"/>
    </row>
    <row r="22" spans="1:8" s="76" customFormat="1" ht="14.25" x14ac:dyDescent="0.2">
      <c r="B22" s="77"/>
      <c r="E22" s="78"/>
      <c r="F22" s="78"/>
      <c r="G22" s="79"/>
    </row>
    <row r="23" spans="1:8" s="101" customFormat="1" ht="25.5" x14ac:dyDescent="0.2">
      <c r="A23" s="87" t="s">
        <v>277</v>
      </c>
      <c r="B23" s="87" t="s">
        <v>278</v>
      </c>
      <c r="C23" s="98" t="s">
        <v>279</v>
      </c>
      <c r="D23" s="87" t="s">
        <v>280</v>
      </c>
      <c r="E23" s="97" t="s">
        <v>238</v>
      </c>
      <c r="F23" s="99" t="s">
        <v>281</v>
      </c>
      <c r="G23" s="100" t="s">
        <v>282</v>
      </c>
    </row>
    <row r="24" spans="1:8" s="53" customFormat="1" ht="15" x14ac:dyDescent="0.25">
      <c r="A24" s="88" t="s">
        <v>283</v>
      </c>
      <c r="B24" s="89"/>
      <c r="C24" s="90"/>
      <c r="D24" s="91"/>
      <c r="E24" s="92"/>
      <c r="F24" s="92"/>
      <c r="G24" s="93">
        <f>ROUND(SUM(G25:G36),2)</f>
        <v>52000</v>
      </c>
    </row>
    <row r="25" spans="1:8" s="27" customFormat="1" x14ac:dyDescent="0.2">
      <c r="A25" s="103" t="s">
        <v>3</v>
      </c>
      <c r="B25" s="103" t="s">
        <v>6</v>
      </c>
      <c r="C25" s="104" t="s">
        <v>1</v>
      </c>
      <c r="D25" s="105" t="s">
        <v>2</v>
      </c>
      <c r="E25" s="106">
        <v>2010</v>
      </c>
      <c r="F25" s="138"/>
      <c r="G25" s="106">
        <f>ROUND(E25*F25,2)</f>
        <v>0</v>
      </c>
      <c r="H25" s="22"/>
    </row>
    <row r="26" spans="1:8" s="27" customFormat="1" x14ac:dyDescent="0.2">
      <c r="A26" s="107" t="s">
        <v>4</v>
      </c>
      <c r="B26" s="107" t="s">
        <v>96</v>
      </c>
      <c r="C26" s="108" t="s">
        <v>7</v>
      </c>
      <c r="D26" s="109" t="s">
        <v>8</v>
      </c>
      <c r="E26" s="111">
        <v>131</v>
      </c>
      <c r="F26" s="133"/>
      <c r="G26" s="106">
        <f t="shared" ref="G26:G36" si="0">ROUND(E26*F26,2)</f>
        <v>0</v>
      </c>
      <c r="H26" s="22"/>
    </row>
    <row r="27" spans="1:8" s="27" customFormat="1" ht="25.5" x14ac:dyDescent="0.2">
      <c r="A27" s="107" t="s">
        <v>20</v>
      </c>
      <c r="B27" s="107" t="s">
        <v>197</v>
      </c>
      <c r="C27" s="112" t="s">
        <v>286</v>
      </c>
      <c r="D27" s="110" t="s">
        <v>8</v>
      </c>
      <c r="E27" s="111">
        <v>446</v>
      </c>
      <c r="F27" s="133"/>
      <c r="G27" s="106">
        <f t="shared" si="0"/>
        <v>0</v>
      </c>
      <c r="H27" s="22"/>
    </row>
    <row r="28" spans="1:8" s="27" customFormat="1" ht="25.5" x14ac:dyDescent="0.2">
      <c r="A28" s="107" t="s">
        <v>21</v>
      </c>
      <c r="B28" s="107" t="s">
        <v>97</v>
      </c>
      <c r="C28" s="112" t="s">
        <v>85</v>
      </c>
      <c r="D28" s="109" t="s">
        <v>8</v>
      </c>
      <c r="E28" s="111">
        <v>51</v>
      </c>
      <c r="F28" s="133"/>
      <c r="G28" s="106">
        <f t="shared" si="0"/>
        <v>0</v>
      </c>
      <c r="H28" s="22"/>
    </row>
    <row r="29" spans="1:8" s="27" customFormat="1" ht="25.5" x14ac:dyDescent="0.2">
      <c r="A29" s="107" t="s">
        <v>22</v>
      </c>
      <c r="B29" s="107" t="s">
        <v>98</v>
      </c>
      <c r="C29" s="112" t="s">
        <v>84</v>
      </c>
      <c r="D29" s="113" t="s">
        <v>9</v>
      </c>
      <c r="E29" s="136">
        <v>11535</v>
      </c>
      <c r="F29" s="133"/>
      <c r="G29" s="106">
        <f t="shared" si="0"/>
        <v>0</v>
      </c>
      <c r="H29" s="22"/>
    </row>
    <row r="30" spans="1:8" s="27" customFormat="1" ht="25.5" x14ac:dyDescent="0.2">
      <c r="A30" s="107" t="s">
        <v>23</v>
      </c>
      <c r="B30" s="114" t="s">
        <v>101</v>
      </c>
      <c r="C30" s="112" t="s">
        <v>80</v>
      </c>
      <c r="D30" s="109" t="s">
        <v>9</v>
      </c>
      <c r="E30" s="111">
        <v>28.2</v>
      </c>
      <c r="F30" s="133"/>
      <c r="G30" s="106">
        <f t="shared" si="0"/>
        <v>0</v>
      </c>
      <c r="H30" s="22"/>
    </row>
    <row r="31" spans="1:8" s="27" customFormat="1" x14ac:dyDescent="0.2">
      <c r="A31" s="107" t="s">
        <v>24</v>
      </c>
      <c r="B31" s="107" t="s">
        <v>103</v>
      </c>
      <c r="C31" s="108" t="s">
        <v>102</v>
      </c>
      <c r="D31" s="109" t="s">
        <v>2</v>
      </c>
      <c r="E31" s="111">
        <v>94</v>
      </c>
      <c r="F31" s="133"/>
      <c r="G31" s="106">
        <f t="shared" si="0"/>
        <v>0</v>
      </c>
      <c r="H31" s="22"/>
    </row>
    <row r="32" spans="1:8" s="21" customFormat="1" ht="25.5" x14ac:dyDescent="0.2">
      <c r="A32" s="107" t="s">
        <v>25</v>
      </c>
      <c r="B32" s="114" t="s">
        <v>100</v>
      </c>
      <c r="C32" s="112" t="s">
        <v>99</v>
      </c>
      <c r="D32" s="113" t="s">
        <v>2</v>
      </c>
      <c r="E32" s="136">
        <v>98</v>
      </c>
      <c r="F32" s="133"/>
      <c r="G32" s="106">
        <f t="shared" si="0"/>
        <v>0</v>
      </c>
      <c r="H32" s="22"/>
    </row>
    <row r="33" spans="1:9" s="27" customFormat="1" ht="38.25" x14ac:dyDescent="0.2">
      <c r="A33" s="107" t="s">
        <v>126</v>
      </c>
      <c r="B33" s="114"/>
      <c r="C33" s="112" t="s">
        <v>287</v>
      </c>
      <c r="D33" s="113" t="s">
        <v>288</v>
      </c>
      <c r="E33" s="136">
        <v>1</v>
      </c>
      <c r="F33" s="133"/>
      <c r="G33" s="106">
        <f t="shared" si="0"/>
        <v>0</v>
      </c>
      <c r="H33" s="22"/>
    </row>
    <row r="34" spans="1:9" s="27" customFormat="1" ht="63.75" x14ac:dyDescent="0.2">
      <c r="A34" s="107" t="s">
        <v>127</v>
      </c>
      <c r="B34" s="107" t="s">
        <v>104</v>
      </c>
      <c r="C34" s="112" t="s">
        <v>545</v>
      </c>
      <c r="D34" s="110" t="s">
        <v>288</v>
      </c>
      <c r="E34" s="111">
        <v>1</v>
      </c>
      <c r="F34" s="133">
        <v>52000</v>
      </c>
      <c r="G34" s="106">
        <f t="shared" si="0"/>
        <v>52000</v>
      </c>
      <c r="H34" s="22"/>
    </row>
    <row r="35" spans="1:9" s="27" customFormat="1" ht="51" x14ac:dyDescent="0.2">
      <c r="A35" s="107" t="s">
        <v>176</v>
      </c>
      <c r="B35" s="107" t="s">
        <v>5</v>
      </c>
      <c r="C35" s="112" t="s">
        <v>289</v>
      </c>
      <c r="D35" s="110" t="s">
        <v>0</v>
      </c>
      <c r="E35" s="111">
        <v>1</v>
      </c>
      <c r="F35" s="133"/>
      <c r="G35" s="106">
        <f t="shared" si="0"/>
        <v>0</v>
      </c>
      <c r="H35" s="102"/>
    </row>
    <row r="36" spans="1:9" s="27" customFormat="1" ht="25.5" x14ac:dyDescent="0.2">
      <c r="A36" s="107" t="s">
        <v>268</v>
      </c>
      <c r="B36" s="107"/>
      <c r="C36" s="112" t="s">
        <v>290</v>
      </c>
      <c r="D36" s="109" t="s">
        <v>2</v>
      </c>
      <c r="E36" s="111">
        <v>40</v>
      </c>
      <c r="F36" s="133"/>
      <c r="G36" s="106">
        <f t="shared" si="0"/>
        <v>0</v>
      </c>
      <c r="H36" s="102"/>
    </row>
    <row r="37" spans="1:9" s="27" customFormat="1" x14ac:dyDescent="0.2">
      <c r="A37" s="94"/>
      <c r="B37" s="94"/>
      <c r="C37" s="95"/>
      <c r="D37" s="96"/>
      <c r="E37" s="26"/>
      <c r="F37" s="319"/>
      <c r="G37" s="26"/>
      <c r="H37" s="22"/>
    </row>
    <row r="38" spans="1:9" s="53" customFormat="1" ht="15" x14ac:dyDescent="0.25">
      <c r="A38" s="88" t="s">
        <v>294</v>
      </c>
      <c r="B38" s="89"/>
      <c r="C38" s="90"/>
      <c r="D38" s="89"/>
      <c r="E38" s="92"/>
      <c r="F38" s="92"/>
      <c r="G38" s="93">
        <f>ROUND(SUM(G39:G52),2)</f>
        <v>0</v>
      </c>
    </row>
    <row r="39" spans="1:9" s="27" customFormat="1" ht="25.5" x14ac:dyDescent="0.2">
      <c r="A39" s="103" t="s">
        <v>26</v>
      </c>
      <c r="B39" s="103" t="s">
        <v>89</v>
      </c>
      <c r="C39" s="115" t="s">
        <v>15</v>
      </c>
      <c r="D39" s="105" t="s">
        <v>10</v>
      </c>
      <c r="E39" s="106">
        <v>265.8</v>
      </c>
      <c r="F39" s="138"/>
      <c r="G39" s="106">
        <f>ROUND(E39*F39,2)</f>
        <v>0</v>
      </c>
      <c r="H39" s="22"/>
    </row>
    <row r="40" spans="1:9" s="27" customFormat="1" ht="25.5" x14ac:dyDescent="0.2">
      <c r="A40" s="107" t="s">
        <v>27</v>
      </c>
      <c r="B40" s="107" t="s">
        <v>90</v>
      </c>
      <c r="C40" s="112" t="s">
        <v>539</v>
      </c>
      <c r="D40" s="109" t="s">
        <v>10</v>
      </c>
      <c r="E40" s="111">
        <v>2573</v>
      </c>
      <c r="F40" s="133"/>
      <c r="G40" s="106">
        <f t="shared" ref="G40:G52" si="1">ROUND(E40*F40,2)</f>
        <v>0</v>
      </c>
      <c r="H40" s="102"/>
    </row>
    <row r="41" spans="1:9" s="27" customFormat="1" ht="25.5" x14ac:dyDescent="0.2">
      <c r="A41" s="107" t="s">
        <v>28</v>
      </c>
      <c r="B41" s="107" t="s">
        <v>95</v>
      </c>
      <c r="C41" s="112" t="s">
        <v>540</v>
      </c>
      <c r="D41" s="122" t="s">
        <v>10</v>
      </c>
      <c r="E41" s="136">
        <v>9066.2999999999993</v>
      </c>
      <c r="F41" s="133"/>
      <c r="G41" s="106">
        <f t="shared" si="1"/>
        <v>0</v>
      </c>
      <c r="H41" s="22"/>
    </row>
    <row r="42" spans="1:9" s="21" customFormat="1" ht="51" x14ac:dyDescent="0.2">
      <c r="A42" s="117" t="s">
        <v>29</v>
      </c>
      <c r="B42" s="116" t="s">
        <v>92</v>
      </c>
      <c r="C42" s="112" t="s">
        <v>91</v>
      </c>
      <c r="D42" s="123" t="s">
        <v>10</v>
      </c>
      <c r="E42" s="332">
        <v>1862</v>
      </c>
      <c r="F42" s="133"/>
      <c r="G42" s="106">
        <f t="shared" si="1"/>
        <v>0</v>
      </c>
      <c r="H42" s="22"/>
    </row>
    <row r="43" spans="1:9" s="15" customFormat="1" ht="51" x14ac:dyDescent="0.2">
      <c r="A43" s="117" t="s">
        <v>30</v>
      </c>
      <c r="B43" s="118" t="s">
        <v>93</v>
      </c>
      <c r="C43" s="119" t="s">
        <v>94</v>
      </c>
      <c r="D43" s="123" t="s">
        <v>10</v>
      </c>
      <c r="E43" s="332">
        <v>465</v>
      </c>
      <c r="F43" s="320"/>
      <c r="G43" s="106">
        <f t="shared" si="1"/>
        <v>0</v>
      </c>
      <c r="H43" s="14"/>
    </row>
    <row r="44" spans="1:9" ht="25.5" x14ac:dyDescent="0.2">
      <c r="A44" s="117" t="s">
        <v>31</v>
      </c>
      <c r="B44" s="117" t="s">
        <v>11</v>
      </c>
      <c r="C44" s="119" t="s">
        <v>88</v>
      </c>
      <c r="D44" s="124" t="s">
        <v>9</v>
      </c>
      <c r="E44" s="130">
        <v>20726.2</v>
      </c>
      <c r="F44" s="320"/>
      <c r="G44" s="106">
        <f t="shared" si="1"/>
        <v>0</v>
      </c>
      <c r="I44" s="15"/>
    </row>
    <row r="45" spans="1:9" ht="25.5" x14ac:dyDescent="0.2">
      <c r="A45" s="117" t="s">
        <v>32</v>
      </c>
      <c r="B45" s="117" t="s">
        <v>87</v>
      </c>
      <c r="C45" s="119" t="s">
        <v>86</v>
      </c>
      <c r="D45" s="125" t="s">
        <v>9</v>
      </c>
      <c r="E45" s="332">
        <v>15084</v>
      </c>
      <c r="F45" s="320"/>
      <c r="G45" s="106">
        <f t="shared" si="1"/>
        <v>0</v>
      </c>
      <c r="I45" s="15"/>
    </row>
    <row r="46" spans="1:9" ht="25.5" x14ac:dyDescent="0.2">
      <c r="A46" s="117" t="s">
        <v>33</v>
      </c>
      <c r="B46" s="117" t="s">
        <v>106</v>
      </c>
      <c r="C46" s="119" t="s">
        <v>295</v>
      </c>
      <c r="D46" s="125" t="s">
        <v>10</v>
      </c>
      <c r="E46" s="332">
        <v>3520.4</v>
      </c>
      <c r="F46" s="320"/>
      <c r="G46" s="106">
        <f t="shared" si="1"/>
        <v>0</v>
      </c>
      <c r="I46" s="15"/>
    </row>
    <row r="47" spans="1:9" ht="38.25" x14ac:dyDescent="0.2">
      <c r="A47" s="117" t="s">
        <v>34</v>
      </c>
      <c r="B47" s="117" t="s">
        <v>106</v>
      </c>
      <c r="C47" s="119" t="s">
        <v>296</v>
      </c>
      <c r="D47" s="125" t="s">
        <v>10</v>
      </c>
      <c r="E47" s="332">
        <v>648</v>
      </c>
      <c r="F47" s="320"/>
      <c r="G47" s="106">
        <f t="shared" si="1"/>
        <v>0</v>
      </c>
      <c r="I47" s="15"/>
    </row>
    <row r="48" spans="1:9" ht="25.5" x14ac:dyDescent="0.2">
      <c r="A48" s="117" t="s">
        <v>35</v>
      </c>
      <c r="B48" s="117" t="s">
        <v>12</v>
      </c>
      <c r="C48" s="119" t="s">
        <v>297</v>
      </c>
      <c r="D48" s="125" t="s">
        <v>10</v>
      </c>
      <c r="E48" s="332">
        <v>465</v>
      </c>
      <c r="F48" s="320"/>
      <c r="G48" s="106">
        <f t="shared" si="1"/>
        <v>0</v>
      </c>
      <c r="I48" s="15"/>
    </row>
    <row r="49" spans="1:9" ht="38.25" x14ac:dyDescent="0.2">
      <c r="A49" s="117" t="s">
        <v>36</v>
      </c>
      <c r="B49" s="117" t="s">
        <v>106</v>
      </c>
      <c r="C49" s="119" t="s">
        <v>298</v>
      </c>
      <c r="D49" s="125" t="s">
        <v>10</v>
      </c>
      <c r="E49" s="332">
        <v>422.3</v>
      </c>
      <c r="F49" s="320"/>
      <c r="G49" s="106">
        <f t="shared" si="1"/>
        <v>0</v>
      </c>
      <c r="I49" s="15"/>
    </row>
    <row r="50" spans="1:9" x14ac:dyDescent="0.2">
      <c r="A50" s="117" t="s">
        <v>59</v>
      </c>
      <c r="B50" s="117" t="s">
        <v>13</v>
      </c>
      <c r="C50" s="120" t="s">
        <v>83</v>
      </c>
      <c r="D50" s="124" t="s">
        <v>9</v>
      </c>
      <c r="E50" s="130">
        <v>2658</v>
      </c>
      <c r="F50" s="320"/>
      <c r="G50" s="106">
        <f t="shared" si="1"/>
        <v>0</v>
      </c>
    </row>
    <row r="51" spans="1:9" ht="25.5" x14ac:dyDescent="0.2">
      <c r="A51" s="117" t="s">
        <v>63</v>
      </c>
      <c r="B51" s="117" t="s">
        <v>105</v>
      </c>
      <c r="C51" s="119" t="s">
        <v>299</v>
      </c>
      <c r="D51" s="124" t="s">
        <v>9</v>
      </c>
      <c r="E51" s="130">
        <v>2658</v>
      </c>
      <c r="F51" s="320"/>
      <c r="G51" s="106">
        <f t="shared" si="1"/>
        <v>0</v>
      </c>
    </row>
    <row r="52" spans="1:9" ht="25.5" x14ac:dyDescent="0.2">
      <c r="A52" s="117" t="s">
        <v>69</v>
      </c>
      <c r="B52" s="117" t="s">
        <v>107</v>
      </c>
      <c r="C52" s="119" t="s">
        <v>300</v>
      </c>
      <c r="D52" s="124" t="s">
        <v>10</v>
      </c>
      <c r="E52" s="130">
        <v>11639.3</v>
      </c>
      <c r="F52" s="320"/>
      <c r="G52" s="106">
        <f t="shared" si="1"/>
        <v>0</v>
      </c>
    </row>
    <row r="53" spans="1:9" s="30" customFormat="1" x14ac:dyDescent="0.2">
      <c r="A53" s="31"/>
      <c r="B53" s="31"/>
      <c r="C53" s="32"/>
      <c r="D53" s="33"/>
      <c r="E53" s="28"/>
      <c r="F53" s="321"/>
      <c r="G53" s="28"/>
      <c r="H53" s="29"/>
    </row>
    <row r="54" spans="1:9" s="53" customFormat="1" ht="15" x14ac:dyDescent="0.25">
      <c r="A54" s="88" t="s">
        <v>301</v>
      </c>
      <c r="B54" s="89"/>
      <c r="C54" s="90"/>
      <c r="D54" s="89"/>
      <c r="E54" s="92"/>
      <c r="F54" s="92"/>
      <c r="G54" s="93">
        <f>ROUND(SUM(G55:G70),2)</f>
        <v>0</v>
      </c>
      <c r="H54" s="312"/>
    </row>
    <row r="55" spans="1:9" ht="51" x14ac:dyDescent="0.2">
      <c r="A55" s="126" t="s">
        <v>72</v>
      </c>
      <c r="B55" s="126" t="s">
        <v>108</v>
      </c>
      <c r="C55" s="127" t="s">
        <v>302</v>
      </c>
      <c r="D55" s="160" t="s">
        <v>10</v>
      </c>
      <c r="E55" s="333">
        <v>5962</v>
      </c>
      <c r="F55" s="322"/>
      <c r="G55" s="106">
        <f>ROUND(E55*F55,2)</f>
        <v>0</v>
      </c>
    </row>
    <row r="56" spans="1:9" ht="51" x14ac:dyDescent="0.2">
      <c r="A56" s="117" t="s">
        <v>37</v>
      </c>
      <c r="B56" s="117" t="s">
        <v>108</v>
      </c>
      <c r="C56" s="129" t="s">
        <v>303</v>
      </c>
      <c r="D56" s="124" t="s">
        <v>10</v>
      </c>
      <c r="E56" s="130">
        <v>9080</v>
      </c>
      <c r="F56" s="320"/>
      <c r="G56" s="106">
        <f t="shared" ref="G56:G70" si="2">ROUND(E56*F56,2)</f>
        <v>0</v>
      </c>
    </row>
    <row r="57" spans="1:9" ht="25.5" x14ac:dyDescent="0.2">
      <c r="A57" s="117" t="s">
        <v>38</v>
      </c>
      <c r="B57" s="117" t="s">
        <v>16</v>
      </c>
      <c r="C57" s="119" t="s">
        <v>18</v>
      </c>
      <c r="D57" s="124" t="s">
        <v>9</v>
      </c>
      <c r="E57" s="130">
        <v>17424.2</v>
      </c>
      <c r="F57" s="320"/>
      <c r="G57" s="106">
        <f t="shared" si="2"/>
        <v>0</v>
      </c>
    </row>
    <row r="58" spans="1:9" ht="38.25" x14ac:dyDescent="0.2">
      <c r="A58" s="117" t="s">
        <v>39</v>
      </c>
      <c r="B58" s="117" t="s">
        <v>109</v>
      </c>
      <c r="C58" s="119" t="s">
        <v>304</v>
      </c>
      <c r="D58" s="124" t="s">
        <v>9</v>
      </c>
      <c r="E58" s="130">
        <v>3901.3</v>
      </c>
      <c r="F58" s="320"/>
      <c r="G58" s="106">
        <f t="shared" si="2"/>
        <v>0</v>
      </c>
    </row>
    <row r="59" spans="1:9" ht="51" x14ac:dyDescent="0.2">
      <c r="A59" s="117" t="s">
        <v>40</v>
      </c>
      <c r="B59" s="117" t="s">
        <v>110</v>
      </c>
      <c r="C59" s="119" t="s">
        <v>541</v>
      </c>
      <c r="D59" s="161" t="s">
        <v>9</v>
      </c>
      <c r="E59" s="334">
        <v>13364.7</v>
      </c>
      <c r="F59" s="320"/>
      <c r="G59" s="106">
        <f t="shared" si="2"/>
        <v>0</v>
      </c>
    </row>
    <row r="60" spans="1:9" ht="25.5" x14ac:dyDescent="0.2">
      <c r="A60" s="117" t="s">
        <v>41</v>
      </c>
      <c r="B60" s="117" t="s">
        <v>112</v>
      </c>
      <c r="C60" s="119" t="s">
        <v>305</v>
      </c>
      <c r="D60" s="161" t="s">
        <v>9</v>
      </c>
      <c r="E60" s="334">
        <v>13364.7</v>
      </c>
      <c r="F60" s="320"/>
      <c r="G60" s="106">
        <f t="shared" si="2"/>
        <v>0</v>
      </c>
      <c r="I60" s="15"/>
    </row>
    <row r="61" spans="1:9" ht="51" x14ac:dyDescent="0.2">
      <c r="A61" s="117" t="s">
        <v>42</v>
      </c>
      <c r="B61" s="117" t="s">
        <v>111</v>
      </c>
      <c r="C61" s="119" t="s">
        <v>542</v>
      </c>
      <c r="D61" s="161" t="s">
        <v>9</v>
      </c>
      <c r="E61" s="334">
        <v>478.2</v>
      </c>
      <c r="F61" s="320"/>
      <c r="G61" s="106">
        <f t="shared" si="2"/>
        <v>0</v>
      </c>
      <c r="I61" s="15"/>
    </row>
    <row r="62" spans="1:9" ht="25.5" x14ac:dyDescent="0.2">
      <c r="A62" s="117" t="s">
        <v>43</v>
      </c>
      <c r="B62" s="117" t="s">
        <v>113</v>
      </c>
      <c r="C62" s="119" t="s">
        <v>306</v>
      </c>
      <c r="D62" s="161" t="s">
        <v>9</v>
      </c>
      <c r="E62" s="334">
        <v>478.2</v>
      </c>
      <c r="F62" s="320"/>
      <c r="G62" s="106">
        <f t="shared" si="2"/>
        <v>0</v>
      </c>
      <c r="I62" s="15"/>
    </row>
    <row r="63" spans="1:9" ht="38.25" x14ac:dyDescent="0.2">
      <c r="A63" s="117" t="s">
        <v>44</v>
      </c>
      <c r="B63" s="117"/>
      <c r="C63" s="121" t="s">
        <v>307</v>
      </c>
      <c r="D63" s="124" t="s">
        <v>2</v>
      </c>
      <c r="E63" s="334">
        <v>259</v>
      </c>
      <c r="F63" s="320"/>
      <c r="G63" s="106">
        <f t="shared" si="2"/>
        <v>0</v>
      </c>
    </row>
    <row r="64" spans="1:9" ht="25.5" x14ac:dyDescent="0.2">
      <c r="A64" s="117" t="s">
        <v>45</v>
      </c>
      <c r="B64" s="117" t="s">
        <v>114</v>
      </c>
      <c r="C64" s="119" t="s">
        <v>79</v>
      </c>
      <c r="D64" s="124" t="s">
        <v>2</v>
      </c>
      <c r="E64" s="130">
        <v>2313.9</v>
      </c>
      <c r="F64" s="320"/>
      <c r="G64" s="106">
        <f t="shared" si="2"/>
        <v>0</v>
      </c>
      <c r="I64" s="15"/>
    </row>
    <row r="65" spans="1:9" ht="25.5" x14ac:dyDescent="0.2">
      <c r="A65" s="117" t="s">
        <v>46</v>
      </c>
      <c r="B65" s="117" t="s">
        <v>115</v>
      </c>
      <c r="C65" s="119" t="s">
        <v>308</v>
      </c>
      <c r="D65" s="124" t="s">
        <v>2</v>
      </c>
      <c r="E65" s="130">
        <v>2237.8000000000002</v>
      </c>
      <c r="F65" s="320"/>
      <c r="G65" s="106">
        <f t="shared" si="2"/>
        <v>0</v>
      </c>
      <c r="I65" s="15"/>
    </row>
    <row r="66" spans="1:9" ht="25.5" x14ac:dyDescent="0.2">
      <c r="A66" s="117" t="s">
        <v>73</v>
      </c>
      <c r="B66" s="117" t="s">
        <v>310</v>
      </c>
      <c r="C66" s="145" t="s">
        <v>309</v>
      </c>
      <c r="D66" s="125" t="s">
        <v>9</v>
      </c>
      <c r="E66" s="130">
        <v>1886</v>
      </c>
      <c r="F66" s="320"/>
      <c r="G66" s="106">
        <f t="shared" si="2"/>
        <v>0</v>
      </c>
      <c r="I66" s="15"/>
    </row>
    <row r="67" spans="1:9" ht="25.5" x14ac:dyDescent="0.2">
      <c r="A67" s="117" t="s">
        <v>64</v>
      </c>
      <c r="B67" s="121" t="s">
        <v>116</v>
      </c>
      <c r="C67" s="145" t="s">
        <v>537</v>
      </c>
      <c r="D67" s="125" t="s">
        <v>17</v>
      </c>
      <c r="E67" s="130">
        <v>80</v>
      </c>
      <c r="F67" s="320"/>
      <c r="G67" s="106">
        <f t="shared" si="2"/>
        <v>0</v>
      </c>
      <c r="H67" s="189"/>
      <c r="I67" s="15"/>
    </row>
    <row r="68" spans="1:9" ht="25.5" x14ac:dyDescent="0.2">
      <c r="A68" s="117" t="s">
        <v>65</v>
      </c>
      <c r="B68" s="121" t="s">
        <v>118</v>
      </c>
      <c r="C68" s="143" t="s">
        <v>538</v>
      </c>
      <c r="D68" s="162" t="s">
        <v>17</v>
      </c>
      <c r="E68" s="130">
        <v>80</v>
      </c>
      <c r="F68" s="320"/>
      <c r="G68" s="106">
        <f t="shared" si="2"/>
        <v>0</v>
      </c>
    </row>
    <row r="69" spans="1:9" ht="25.5" x14ac:dyDescent="0.2">
      <c r="A69" s="117" t="s">
        <v>128</v>
      </c>
      <c r="B69" s="121"/>
      <c r="C69" s="145" t="s">
        <v>311</v>
      </c>
      <c r="D69" s="162" t="s">
        <v>288</v>
      </c>
      <c r="E69" s="130">
        <v>1</v>
      </c>
      <c r="F69" s="320"/>
      <c r="G69" s="106">
        <f t="shared" si="2"/>
        <v>0</v>
      </c>
    </row>
    <row r="70" spans="1:9" x14ac:dyDescent="0.2">
      <c r="A70" s="117" t="s">
        <v>129</v>
      </c>
      <c r="B70" s="117" t="s">
        <v>117</v>
      </c>
      <c r="C70" s="117" t="s">
        <v>312</v>
      </c>
      <c r="D70" s="162" t="s">
        <v>288</v>
      </c>
      <c r="E70" s="130">
        <v>1</v>
      </c>
      <c r="F70" s="320"/>
      <c r="G70" s="106">
        <f t="shared" si="2"/>
        <v>0</v>
      </c>
    </row>
    <row r="71" spans="1:9" s="30" customFormat="1" x14ac:dyDescent="0.2">
      <c r="A71" s="31"/>
      <c r="B71" s="31"/>
      <c r="C71" s="32"/>
      <c r="D71" s="33"/>
      <c r="E71" s="28"/>
      <c r="F71" s="321"/>
      <c r="G71" s="28"/>
      <c r="H71" s="29"/>
    </row>
    <row r="72" spans="1:9" s="53" customFormat="1" ht="15" x14ac:dyDescent="0.25">
      <c r="A72" s="88" t="s">
        <v>313</v>
      </c>
      <c r="B72" s="89"/>
      <c r="C72" s="90"/>
      <c r="D72" s="89"/>
      <c r="E72" s="92"/>
      <c r="F72" s="92"/>
      <c r="G72" s="93">
        <f>ROUND(SUM(G73:G111),2)</f>
        <v>0</v>
      </c>
    </row>
    <row r="73" spans="1:9" x14ac:dyDescent="0.2">
      <c r="A73" s="126" t="s">
        <v>68</v>
      </c>
      <c r="B73" s="126" t="s">
        <v>178</v>
      </c>
      <c r="C73" s="128" t="s">
        <v>119</v>
      </c>
      <c r="D73" s="163" t="s">
        <v>2</v>
      </c>
      <c r="E73" s="106">
        <v>2068.6</v>
      </c>
      <c r="F73" s="322"/>
      <c r="G73" s="106">
        <f>ROUND(E73*F73,2)</f>
        <v>0</v>
      </c>
    </row>
    <row r="74" spans="1:9" x14ac:dyDescent="0.2">
      <c r="A74" s="117" t="s">
        <v>47</v>
      </c>
      <c r="B74" s="132" t="s">
        <v>179</v>
      </c>
      <c r="C74" s="132" t="s">
        <v>120</v>
      </c>
      <c r="D74" s="164" t="s">
        <v>8</v>
      </c>
      <c r="E74" s="111">
        <v>99</v>
      </c>
      <c r="F74" s="133"/>
      <c r="G74" s="106">
        <f t="shared" ref="G74:G111" si="3">ROUND(E74*F74,2)</f>
        <v>0</v>
      </c>
    </row>
    <row r="75" spans="1:9" ht="25.5" x14ac:dyDescent="0.2">
      <c r="A75" s="117" t="s">
        <v>48</v>
      </c>
      <c r="B75" s="117" t="s">
        <v>93</v>
      </c>
      <c r="C75" s="119" t="s">
        <v>314</v>
      </c>
      <c r="D75" s="164" t="s">
        <v>10</v>
      </c>
      <c r="E75" s="111">
        <v>465</v>
      </c>
      <c r="F75" s="320"/>
      <c r="G75" s="106">
        <f t="shared" si="3"/>
        <v>0</v>
      </c>
    </row>
    <row r="76" spans="1:9" ht="38.25" x14ac:dyDescent="0.2">
      <c r="A76" s="117" t="s">
        <v>67</v>
      </c>
      <c r="B76" s="132" t="s">
        <v>93</v>
      </c>
      <c r="C76" s="114" t="s">
        <v>315</v>
      </c>
      <c r="D76" s="124" t="s">
        <v>10</v>
      </c>
      <c r="E76" s="130">
        <v>1879</v>
      </c>
      <c r="F76" s="134"/>
      <c r="G76" s="106">
        <f t="shared" si="3"/>
        <v>0</v>
      </c>
    </row>
    <row r="77" spans="1:9" x14ac:dyDescent="0.2">
      <c r="A77" s="117" t="s">
        <v>49</v>
      </c>
      <c r="B77" s="117" t="s">
        <v>180</v>
      </c>
      <c r="C77" s="120" t="s">
        <v>121</v>
      </c>
      <c r="D77" s="164" t="s">
        <v>9</v>
      </c>
      <c r="E77" s="111">
        <v>1034.3</v>
      </c>
      <c r="F77" s="320"/>
      <c r="G77" s="106">
        <f t="shared" si="3"/>
        <v>0</v>
      </c>
    </row>
    <row r="78" spans="1:9" ht="45" customHeight="1" x14ac:dyDescent="0.2">
      <c r="A78" s="117" t="s">
        <v>74</v>
      </c>
      <c r="B78" s="129" t="s">
        <v>316</v>
      </c>
      <c r="C78" s="119" t="s">
        <v>319</v>
      </c>
      <c r="D78" s="124" t="s">
        <v>2</v>
      </c>
      <c r="E78" s="130">
        <v>296</v>
      </c>
      <c r="F78" s="320"/>
      <c r="G78" s="106">
        <f t="shared" si="3"/>
        <v>0</v>
      </c>
    </row>
    <row r="79" spans="1:9" ht="42" customHeight="1" x14ac:dyDescent="0.2">
      <c r="A79" s="117" t="s">
        <v>62</v>
      </c>
      <c r="B79" s="129" t="s">
        <v>317</v>
      </c>
      <c r="C79" s="119" t="s">
        <v>318</v>
      </c>
      <c r="D79" s="124" t="s">
        <v>2</v>
      </c>
      <c r="E79" s="130">
        <v>153</v>
      </c>
      <c r="F79" s="320"/>
      <c r="G79" s="106">
        <f t="shared" si="3"/>
        <v>0</v>
      </c>
    </row>
    <row r="80" spans="1:9" ht="39" customHeight="1" x14ac:dyDescent="0.2">
      <c r="A80" s="117" t="s">
        <v>75</v>
      </c>
      <c r="B80" s="129" t="s">
        <v>320</v>
      </c>
      <c r="C80" s="114" t="s">
        <v>594</v>
      </c>
      <c r="D80" s="124" t="s">
        <v>2</v>
      </c>
      <c r="E80" s="130">
        <v>276.8</v>
      </c>
      <c r="F80" s="320"/>
      <c r="G80" s="106">
        <f t="shared" si="3"/>
        <v>0</v>
      </c>
    </row>
    <row r="81" spans="1:7" ht="50.25" customHeight="1" x14ac:dyDescent="0.2">
      <c r="A81" s="117" t="s">
        <v>60</v>
      </c>
      <c r="B81" s="129" t="s">
        <v>321</v>
      </c>
      <c r="C81" s="114" t="s">
        <v>322</v>
      </c>
      <c r="D81" s="124" t="s">
        <v>2</v>
      </c>
      <c r="E81" s="130">
        <v>192.7</v>
      </c>
      <c r="F81" s="320"/>
      <c r="G81" s="106">
        <f t="shared" si="3"/>
        <v>0</v>
      </c>
    </row>
    <row r="82" spans="1:7" ht="49.5" customHeight="1" x14ac:dyDescent="0.2">
      <c r="A82" s="117" t="s">
        <v>61</v>
      </c>
      <c r="B82" s="129" t="s">
        <v>323</v>
      </c>
      <c r="C82" s="114" t="s">
        <v>324</v>
      </c>
      <c r="D82" s="124" t="s">
        <v>2</v>
      </c>
      <c r="E82" s="130">
        <v>384.5</v>
      </c>
      <c r="F82" s="320"/>
      <c r="G82" s="106">
        <f t="shared" si="3"/>
        <v>0</v>
      </c>
    </row>
    <row r="83" spans="1:7" ht="42" customHeight="1" x14ac:dyDescent="0.2">
      <c r="A83" s="117" t="s">
        <v>130</v>
      </c>
      <c r="B83" s="129" t="s">
        <v>325</v>
      </c>
      <c r="C83" s="114" t="s">
        <v>326</v>
      </c>
      <c r="D83" s="124" t="s">
        <v>2</v>
      </c>
      <c r="E83" s="130">
        <v>861.8</v>
      </c>
      <c r="F83" s="320"/>
      <c r="G83" s="106">
        <f t="shared" si="3"/>
        <v>0</v>
      </c>
    </row>
    <row r="84" spans="1:7" ht="45" customHeight="1" x14ac:dyDescent="0.2">
      <c r="A84" s="117" t="s">
        <v>131</v>
      </c>
      <c r="B84" s="129" t="s">
        <v>327</v>
      </c>
      <c r="C84" s="119" t="s">
        <v>328</v>
      </c>
      <c r="D84" s="124" t="s">
        <v>2</v>
      </c>
      <c r="E84" s="130">
        <v>289.8</v>
      </c>
      <c r="F84" s="320"/>
      <c r="G84" s="106">
        <f t="shared" si="3"/>
        <v>0</v>
      </c>
    </row>
    <row r="85" spans="1:7" ht="23.25" customHeight="1" x14ac:dyDescent="0.2">
      <c r="A85" s="117" t="s">
        <v>132</v>
      </c>
      <c r="B85" s="117" t="s">
        <v>182</v>
      </c>
      <c r="C85" s="120" t="s">
        <v>122</v>
      </c>
      <c r="D85" s="164" t="s">
        <v>10</v>
      </c>
      <c r="E85" s="111">
        <v>103.4</v>
      </c>
      <c r="F85" s="320"/>
      <c r="G85" s="106">
        <f t="shared" si="3"/>
        <v>0</v>
      </c>
    </row>
    <row r="86" spans="1:7" ht="25.5" x14ac:dyDescent="0.2">
      <c r="A86" s="117" t="s">
        <v>133</v>
      </c>
      <c r="B86" s="132" t="s">
        <v>181</v>
      </c>
      <c r="C86" s="114" t="s">
        <v>329</v>
      </c>
      <c r="D86" s="164" t="s">
        <v>10</v>
      </c>
      <c r="E86" s="111">
        <v>766.9</v>
      </c>
      <c r="F86" s="133"/>
      <c r="G86" s="106">
        <f t="shared" si="3"/>
        <v>0</v>
      </c>
    </row>
    <row r="87" spans="1:7" ht="25.5" x14ac:dyDescent="0.2">
      <c r="A87" s="117" t="s">
        <v>134</v>
      </c>
      <c r="B87" s="132" t="s">
        <v>183</v>
      </c>
      <c r="C87" s="114" t="s">
        <v>330</v>
      </c>
      <c r="D87" s="164" t="s">
        <v>10</v>
      </c>
      <c r="E87" s="111">
        <v>1138</v>
      </c>
      <c r="F87" s="134"/>
      <c r="G87" s="106">
        <f t="shared" si="3"/>
        <v>0</v>
      </c>
    </row>
    <row r="88" spans="1:7" ht="38.25" x14ac:dyDescent="0.2">
      <c r="A88" s="117" t="s">
        <v>135</v>
      </c>
      <c r="B88" s="132" t="s">
        <v>106</v>
      </c>
      <c r="C88" s="114" t="s">
        <v>331</v>
      </c>
      <c r="D88" s="164" t="s">
        <v>10</v>
      </c>
      <c r="E88" s="111">
        <v>422.3</v>
      </c>
      <c r="F88" s="134"/>
      <c r="G88" s="106">
        <f t="shared" si="3"/>
        <v>0</v>
      </c>
    </row>
    <row r="89" spans="1:7" ht="63.75" x14ac:dyDescent="0.2">
      <c r="A89" s="117" t="s">
        <v>136</v>
      </c>
      <c r="B89" s="132" t="s">
        <v>184</v>
      </c>
      <c r="C89" s="114" t="s">
        <v>123</v>
      </c>
      <c r="D89" s="124" t="s">
        <v>8</v>
      </c>
      <c r="E89" s="130">
        <v>72</v>
      </c>
      <c r="F89" s="134"/>
      <c r="G89" s="106">
        <f t="shared" si="3"/>
        <v>0</v>
      </c>
    </row>
    <row r="90" spans="1:7" ht="38.25" x14ac:dyDescent="0.2">
      <c r="A90" s="117" t="s">
        <v>137</v>
      </c>
      <c r="B90" s="117" t="s">
        <v>184</v>
      </c>
      <c r="C90" s="119" t="s">
        <v>124</v>
      </c>
      <c r="D90" s="124" t="s">
        <v>8</v>
      </c>
      <c r="E90" s="130">
        <v>8</v>
      </c>
      <c r="F90" s="134"/>
      <c r="G90" s="106">
        <f t="shared" si="3"/>
        <v>0</v>
      </c>
    </row>
    <row r="91" spans="1:7" ht="63.75" x14ac:dyDescent="0.2">
      <c r="A91" s="117" t="s">
        <v>138</v>
      </c>
      <c r="B91" s="117" t="s">
        <v>230</v>
      </c>
      <c r="C91" s="119" t="s">
        <v>332</v>
      </c>
      <c r="D91" s="164" t="s">
        <v>8</v>
      </c>
      <c r="E91" s="130">
        <v>5</v>
      </c>
      <c r="F91" s="134"/>
      <c r="G91" s="106">
        <f t="shared" si="3"/>
        <v>0</v>
      </c>
    </row>
    <row r="92" spans="1:7" ht="63.75" x14ac:dyDescent="0.2">
      <c r="A92" s="117" t="s">
        <v>139</v>
      </c>
      <c r="B92" s="117" t="s">
        <v>186</v>
      </c>
      <c r="C92" s="119" t="s">
        <v>333</v>
      </c>
      <c r="D92" s="164" t="s">
        <v>8</v>
      </c>
      <c r="E92" s="130">
        <v>8</v>
      </c>
      <c r="F92" s="134"/>
      <c r="G92" s="106">
        <f t="shared" si="3"/>
        <v>0</v>
      </c>
    </row>
    <row r="93" spans="1:7" ht="63.75" x14ac:dyDescent="0.2">
      <c r="A93" s="117" t="s">
        <v>140</v>
      </c>
      <c r="B93" s="132" t="s">
        <v>185</v>
      </c>
      <c r="C93" s="114" t="s">
        <v>334</v>
      </c>
      <c r="D93" s="164" t="s">
        <v>8</v>
      </c>
      <c r="E93" s="130">
        <v>1</v>
      </c>
      <c r="F93" s="134"/>
      <c r="G93" s="106">
        <f t="shared" si="3"/>
        <v>0</v>
      </c>
    </row>
    <row r="94" spans="1:7" ht="63.75" x14ac:dyDescent="0.2">
      <c r="A94" s="117" t="s">
        <v>141</v>
      </c>
      <c r="B94" s="117" t="s">
        <v>231</v>
      </c>
      <c r="C94" s="119" t="s">
        <v>335</v>
      </c>
      <c r="D94" s="164" t="s">
        <v>8</v>
      </c>
      <c r="E94" s="130">
        <v>9</v>
      </c>
      <c r="F94" s="134"/>
      <c r="G94" s="106">
        <f t="shared" si="3"/>
        <v>0</v>
      </c>
    </row>
    <row r="95" spans="1:7" ht="63.75" x14ac:dyDescent="0.2">
      <c r="A95" s="117" t="s">
        <v>142</v>
      </c>
      <c r="B95" s="117" t="s">
        <v>232</v>
      </c>
      <c r="C95" s="119" t="s">
        <v>336</v>
      </c>
      <c r="D95" s="164" t="s">
        <v>8</v>
      </c>
      <c r="E95" s="130">
        <v>18</v>
      </c>
      <c r="F95" s="134"/>
      <c r="G95" s="106">
        <f t="shared" si="3"/>
        <v>0</v>
      </c>
    </row>
    <row r="96" spans="1:7" ht="63.75" x14ac:dyDescent="0.2">
      <c r="A96" s="117" t="s">
        <v>144</v>
      </c>
      <c r="B96" s="117" t="s">
        <v>233</v>
      </c>
      <c r="C96" s="119" t="s">
        <v>337</v>
      </c>
      <c r="D96" s="164" t="s">
        <v>8</v>
      </c>
      <c r="E96" s="130">
        <v>32</v>
      </c>
      <c r="F96" s="134"/>
      <c r="G96" s="106">
        <f t="shared" si="3"/>
        <v>0</v>
      </c>
    </row>
    <row r="97" spans="1:8" ht="76.5" x14ac:dyDescent="0.2">
      <c r="A97" s="117" t="s">
        <v>145</v>
      </c>
      <c r="B97" s="132" t="s">
        <v>187</v>
      </c>
      <c r="C97" s="114" t="s">
        <v>338</v>
      </c>
      <c r="D97" s="164" t="s">
        <v>8</v>
      </c>
      <c r="E97" s="130">
        <v>51</v>
      </c>
      <c r="F97" s="134"/>
      <c r="G97" s="106">
        <f t="shared" si="3"/>
        <v>0</v>
      </c>
    </row>
    <row r="98" spans="1:8" ht="25.5" x14ac:dyDescent="0.2">
      <c r="A98" s="117" t="s">
        <v>146</v>
      </c>
      <c r="B98" s="132" t="s">
        <v>188</v>
      </c>
      <c r="C98" s="114" t="s">
        <v>339</v>
      </c>
      <c r="D98" s="164" t="s">
        <v>8</v>
      </c>
      <c r="E98" s="130">
        <v>18</v>
      </c>
      <c r="F98" s="134"/>
      <c r="G98" s="106">
        <f t="shared" si="3"/>
        <v>0</v>
      </c>
    </row>
    <row r="99" spans="1:8" ht="25.5" x14ac:dyDescent="0.2">
      <c r="A99" s="117" t="s">
        <v>147</v>
      </c>
      <c r="B99" s="132" t="s">
        <v>189</v>
      </c>
      <c r="C99" s="114" t="s">
        <v>340</v>
      </c>
      <c r="D99" s="164" t="s">
        <v>8</v>
      </c>
      <c r="E99" s="111">
        <v>22</v>
      </c>
      <c r="F99" s="134"/>
      <c r="G99" s="106">
        <f t="shared" si="3"/>
        <v>0</v>
      </c>
    </row>
    <row r="100" spans="1:8" x14ac:dyDescent="0.2">
      <c r="A100" s="117" t="s">
        <v>148</v>
      </c>
      <c r="B100" s="132" t="s">
        <v>191</v>
      </c>
      <c r="C100" s="132" t="s">
        <v>341</v>
      </c>
      <c r="D100" s="164" t="s">
        <v>8</v>
      </c>
      <c r="E100" s="111">
        <v>1</v>
      </c>
      <c r="F100" s="134"/>
      <c r="G100" s="106">
        <f t="shared" si="3"/>
        <v>0</v>
      </c>
    </row>
    <row r="101" spans="1:8" x14ac:dyDescent="0.2">
      <c r="A101" s="117" t="s">
        <v>149</v>
      </c>
      <c r="B101" s="132" t="s">
        <v>192</v>
      </c>
      <c r="C101" s="132" t="s">
        <v>342</v>
      </c>
      <c r="D101" s="164" t="s">
        <v>8</v>
      </c>
      <c r="E101" s="111">
        <v>2</v>
      </c>
      <c r="F101" s="134"/>
      <c r="G101" s="106">
        <f t="shared" si="3"/>
        <v>0</v>
      </c>
    </row>
    <row r="102" spans="1:8" x14ac:dyDescent="0.2">
      <c r="A102" s="117" t="s">
        <v>150</v>
      </c>
      <c r="B102" s="132" t="s">
        <v>193</v>
      </c>
      <c r="C102" s="132" t="s">
        <v>343</v>
      </c>
      <c r="D102" s="164" t="s">
        <v>8</v>
      </c>
      <c r="E102" s="111">
        <v>1</v>
      </c>
      <c r="F102" s="133"/>
      <c r="G102" s="106">
        <f t="shared" si="3"/>
        <v>0</v>
      </c>
    </row>
    <row r="103" spans="1:8" ht="51" x14ac:dyDescent="0.2">
      <c r="A103" s="117" t="s">
        <v>151</v>
      </c>
      <c r="B103" s="132" t="s">
        <v>195</v>
      </c>
      <c r="C103" s="114" t="s">
        <v>344</v>
      </c>
      <c r="D103" s="164" t="s">
        <v>10</v>
      </c>
      <c r="E103" s="111">
        <v>33.200000000000003</v>
      </c>
      <c r="F103" s="133"/>
      <c r="G103" s="106">
        <f t="shared" si="3"/>
        <v>0</v>
      </c>
    </row>
    <row r="104" spans="1:8" x14ac:dyDescent="0.2">
      <c r="A104" s="117" t="s">
        <v>152</v>
      </c>
      <c r="B104" s="132" t="s">
        <v>190</v>
      </c>
      <c r="C104" s="132" t="s">
        <v>345</v>
      </c>
      <c r="D104" s="165" t="s">
        <v>10</v>
      </c>
      <c r="E104" s="130">
        <v>219.9</v>
      </c>
      <c r="F104" s="134"/>
      <c r="G104" s="106">
        <f t="shared" si="3"/>
        <v>0</v>
      </c>
    </row>
    <row r="105" spans="1:8" ht="25.5" x14ac:dyDescent="0.2">
      <c r="A105" s="117" t="s">
        <v>143</v>
      </c>
      <c r="B105" s="132" t="s">
        <v>194</v>
      </c>
      <c r="C105" s="114" t="s">
        <v>347</v>
      </c>
      <c r="D105" s="164" t="s">
        <v>8</v>
      </c>
      <c r="E105" s="135">
        <v>20</v>
      </c>
      <c r="F105" s="134"/>
      <c r="G105" s="106">
        <f t="shared" si="3"/>
        <v>0</v>
      </c>
    </row>
    <row r="106" spans="1:8" ht="25.5" x14ac:dyDescent="0.2">
      <c r="A106" s="117" t="s">
        <v>153</v>
      </c>
      <c r="B106" s="132" t="s">
        <v>194</v>
      </c>
      <c r="C106" s="114" t="s">
        <v>348</v>
      </c>
      <c r="D106" s="164" t="s">
        <v>8</v>
      </c>
      <c r="E106" s="135">
        <v>20</v>
      </c>
      <c r="F106" s="134"/>
      <c r="G106" s="106">
        <f t="shared" si="3"/>
        <v>0</v>
      </c>
    </row>
    <row r="107" spans="1:8" ht="25.5" x14ac:dyDescent="0.2">
      <c r="A107" s="117" t="s">
        <v>177</v>
      </c>
      <c r="B107" s="132" t="s">
        <v>194</v>
      </c>
      <c r="C107" s="114" t="s">
        <v>346</v>
      </c>
      <c r="D107" s="164" t="s">
        <v>8</v>
      </c>
      <c r="E107" s="135">
        <v>9</v>
      </c>
      <c r="F107" s="134"/>
      <c r="G107" s="106">
        <f t="shared" si="3"/>
        <v>0</v>
      </c>
    </row>
    <row r="108" spans="1:8" ht="38.25" x14ac:dyDescent="0.2">
      <c r="A108" s="117" t="s">
        <v>234</v>
      </c>
      <c r="B108" s="132" t="s">
        <v>196</v>
      </c>
      <c r="C108" s="136" t="s">
        <v>349</v>
      </c>
      <c r="D108" s="164" t="s">
        <v>2</v>
      </c>
      <c r="E108" s="111">
        <v>10</v>
      </c>
      <c r="F108" s="134"/>
      <c r="G108" s="106">
        <f t="shared" si="3"/>
        <v>0</v>
      </c>
    </row>
    <row r="109" spans="1:8" ht="51" x14ac:dyDescent="0.2">
      <c r="A109" s="117" t="s">
        <v>235</v>
      </c>
      <c r="B109" s="132"/>
      <c r="C109" s="114" t="s">
        <v>350</v>
      </c>
      <c r="D109" s="110" t="s">
        <v>2</v>
      </c>
      <c r="E109" s="130">
        <v>22</v>
      </c>
      <c r="F109" s="134"/>
      <c r="G109" s="106">
        <f t="shared" si="3"/>
        <v>0</v>
      </c>
    </row>
    <row r="110" spans="1:8" ht="25.5" x14ac:dyDescent="0.2">
      <c r="A110" s="117" t="s">
        <v>236</v>
      </c>
      <c r="B110" s="132" t="s">
        <v>198</v>
      </c>
      <c r="C110" s="114" t="s">
        <v>351</v>
      </c>
      <c r="D110" s="165" t="s">
        <v>2</v>
      </c>
      <c r="E110" s="130">
        <v>2068.6</v>
      </c>
      <c r="F110" s="134"/>
      <c r="G110" s="106">
        <f t="shared" si="3"/>
        <v>0</v>
      </c>
    </row>
    <row r="111" spans="1:8" x14ac:dyDescent="0.2">
      <c r="A111" s="117" t="s">
        <v>267</v>
      </c>
      <c r="B111" s="117" t="s">
        <v>117</v>
      </c>
      <c r="C111" s="117" t="s">
        <v>352</v>
      </c>
      <c r="D111" s="165" t="s">
        <v>2</v>
      </c>
      <c r="E111" s="130">
        <v>2068.6</v>
      </c>
      <c r="F111" s="320"/>
      <c r="G111" s="106">
        <f t="shared" si="3"/>
        <v>0</v>
      </c>
    </row>
    <row r="112" spans="1:8" s="30" customFormat="1" x14ac:dyDescent="0.2">
      <c r="A112" s="18"/>
      <c r="B112" s="18"/>
      <c r="C112" s="5"/>
      <c r="D112" s="166"/>
      <c r="E112" s="7"/>
      <c r="F112" s="323"/>
      <c r="G112" s="28"/>
      <c r="H112" s="29"/>
    </row>
    <row r="113" spans="1:8" s="53" customFormat="1" ht="15" x14ac:dyDescent="0.25">
      <c r="A113" s="88" t="s">
        <v>353</v>
      </c>
      <c r="B113" s="89"/>
      <c r="C113" s="90"/>
      <c r="D113" s="89"/>
      <c r="E113" s="92"/>
      <c r="F113" s="92"/>
      <c r="G113" s="93">
        <f>ROUND(SUM(G114:G121),2)</f>
        <v>0</v>
      </c>
    </row>
    <row r="114" spans="1:8" x14ac:dyDescent="0.2">
      <c r="A114" s="137" t="s">
        <v>50</v>
      </c>
      <c r="B114" s="131" t="s">
        <v>199</v>
      </c>
      <c r="C114" s="131" t="s">
        <v>125</v>
      </c>
      <c r="D114" s="163" t="s">
        <v>2</v>
      </c>
      <c r="E114" s="106">
        <v>2209.6</v>
      </c>
      <c r="F114" s="138"/>
      <c r="G114" s="106">
        <f>ROUND(E114*F114,2)</f>
        <v>0</v>
      </c>
    </row>
    <row r="115" spans="1:8" x14ac:dyDescent="0.2">
      <c r="A115" s="139" t="s">
        <v>51</v>
      </c>
      <c r="B115" s="132" t="s">
        <v>179</v>
      </c>
      <c r="C115" s="132" t="s">
        <v>120</v>
      </c>
      <c r="D115" s="164" t="s">
        <v>8</v>
      </c>
      <c r="E115" s="111">
        <v>122</v>
      </c>
      <c r="F115" s="133"/>
      <c r="G115" s="106">
        <f t="shared" ref="G115:G121" si="4">ROUND(E115*F115,2)</f>
        <v>0</v>
      </c>
    </row>
    <row r="116" spans="1:8" ht="25.5" x14ac:dyDescent="0.2">
      <c r="A116" s="139" t="s">
        <v>52</v>
      </c>
      <c r="B116" s="132" t="s">
        <v>93</v>
      </c>
      <c r="C116" s="114" t="s">
        <v>354</v>
      </c>
      <c r="D116" s="164" t="s">
        <v>10</v>
      </c>
      <c r="E116" s="111">
        <v>530</v>
      </c>
      <c r="F116" s="133"/>
      <c r="G116" s="106">
        <f t="shared" si="4"/>
        <v>0</v>
      </c>
    </row>
    <row r="117" spans="1:8" ht="51" x14ac:dyDescent="0.2">
      <c r="A117" s="139" t="s">
        <v>53</v>
      </c>
      <c r="B117" s="132" t="s">
        <v>200</v>
      </c>
      <c r="C117" s="114" t="s">
        <v>355</v>
      </c>
      <c r="D117" s="164" t="s">
        <v>2</v>
      </c>
      <c r="E117" s="111">
        <v>1838.8</v>
      </c>
      <c r="F117" s="133"/>
      <c r="G117" s="106">
        <f t="shared" si="4"/>
        <v>0</v>
      </c>
    </row>
    <row r="118" spans="1:8" ht="51" x14ac:dyDescent="0.2">
      <c r="A118" s="139" t="s">
        <v>81</v>
      </c>
      <c r="B118" s="132" t="s">
        <v>201</v>
      </c>
      <c r="C118" s="114" t="s">
        <v>356</v>
      </c>
      <c r="D118" s="164" t="s">
        <v>2</v>
      </c>
      <c r="E118" s="111">
        <v>42.8</v>
      </c>
      <c r="F118" s="133"/>
      <c r="G118" s="106">
        <f t="shared" si="4"/>
        <v>0</v>
      </c>
    </row>
    <row r="119" spans="1:8" ht="51" x14ac:dyDescent="0.2">
      <c r="A119" s="139" t="s">
        <v>54</v>
      </c>
      <c r="B119" s="132" t="s">
        <v>202</v>
      </c>
      <c r="C119" s="114" t="s">
        <v>357</v>
      </c>
      <c r="D119" s="164" t="s">
        <v>2</v>
      </c>
      <c r="E119" s="111">
        <v>328</v>
      </c>
      <c r="F119" s="133"/>
      <c r="G119" s="106">
        <f t="shared" si="4"/>
        <v>0</v>
      </c>
    </row>
    <row r="120" spans="1:8" ht="25.5" x14ac:dyDescent="0.2">
      <c r="A120" s="139" t="s">
        <v>55</v>
      </c>
      <c r="B120" s="132" t="s">
        <v>203</v>
      </c>
      <c r="C120" s="114" t="s">
        <v>358</v>
      </c>
      <c r="D120" s="164" t="s">
        <v>10</v>
      </c>
      <c r="E120" s="111">
        <v>508.2</v>
      </c>
      <c r="F120" s="133"/>
      <c r="G120" s="106">
        <f t="shared" si="4"/>
        <v>0</v>
      </c>
    </row>
    <row r="121" spans="1:8" x14ac:dyDescent="0.2">
      <c r="A121" s="139" t="s">
        <v>56</v>
      </c>
      <c r="B121" s="132" t="s">
        <v>204</v>
      </c>
      <c r="C121" s="132" t="s">
        <v>359</v>
      </c>
      <c r="D121" s="164" t="s">
        <v>8</v>
      </c>
      <c r="E121" s="111">
        <v>32</v>
      </c>
      <c r="F121" s="133"/>
      <c r="G121" s="106">
        <f t="shared" si="4"/>
        <v>0</v>
      </c>
    </row>
    <row r="122" spans="1:8" s="30" customFormat="1" x14ac:dyDescent="0.2">
      <c r="A122" s="31"/>
      <c r="B122" s="31"/>
      <c r="C122" s="32"/>
      <c r="D122" s="33"/>
      <c r="E122" s="28"/>
      <c r="F122" s="321"/>
      <c r="G122" s="28"/>
      <c r="H122" s="29"/>
    </row>
    <row r="123" spans="1:8" s="53" customFormat="1" ht="15" x14ac:dyDescent="0.25">
      <c r="A123" s="88" t="s">
        <v>360</v>
      </c>
      <c r="B123" s="89"/>
      <c r="C123" s="90"/>
      <c r="D123" s="89"/>
      <c r="E123" s="92"/>
      <c r="F123" s="92"/>
      <c r="G123" s="93">
        <f>ROUND(SUM(G124:G150),2)</f>
        <v>0</v>
      </c>
    </row>
    <row r="124" spans="1:8" s="30" customFormat="1" ht="25.5" x14ac:dyDescent="0.2">
      <c r="A124" s="140" t="s">
        <v>57</v>
      </c>
      <c r="B124" s="140" t="s">
        <v>205</v>
      </c>
      <c r="C124" s="141" t="s">
        <v>361</v>
      </c>
      <c r="D124" s="167" t="s">
        <v>8</v>
      </c>
      <c r="E124" s="335">
        <v>49</v>
      </c>
      <c r="F124" s="324"/>
      <c r="G124" s="106">
        <f>ROUND(E124*F124,2)</f>
        <v>0</v>
      </c>
      <c r="H124" s="29"/>
    </row>
    <row r="125" spans="1:8" s="30" customFormat="1" ht="38.25" x14ac:dyDescent="0.2">
      <c r="A125" s="142" t="s">
        <v>58</v>
      </c>
      <c r="B125" s="142" t="s">
        <v>206</v>
      </c>
      <c r="C125" s="143" t="s">
        <v>362</v>
      </c>
      <c r="D125" s="168" t="s">
        <v>8</v>
      </c>
      <c r="E125" s="146">
        <v>2</v>
      </c>
      <c r="F125" s="325"/>
      <c r="G125" s="106">
        <f t="shared" ref="G125:G150" si="5">ROUND(E125*F125,2)</f>
        <v>0</v>
      </c>
      <c r="H125" s="29"/>
    </row>
    <row r="126" spans="1:8" s="30" customFormat="1" ht="38.25" x14ac:dyDescent="0.2">
      <c r="A126" s="142" t="s">
        <v>154</v>
      </c>
      <c r="B126" s="142" t="s">
        <v>207</v>
      </c>
      <c r="C126" s="145" t="s">
        <v>363</v>
      </c>
      <c r="D126" s="168" t="s">
        <v>8</v>
      </c>
      <c r="E126" s="146">
        <v>11</v>
      </c>
      <c r="F126" s="325"/>
      <c r="G126" s="106">
        <f t="shared" si="5"/>
        <v>0</v>
      </c>
      <c r="H126" s="29"/>
    </row>
    <row r="127" spans="1:8" s="30" customFormat="1" ht="38.25" x14ac:dyDescent="0.2">
      <c r="A127" s="142" t="s">
        <v>155</v>
      </c>
      <c r="B127" s="142" t="s">
        <v>208</v>
      </c>
      <c r="C127" s="143" t="s">
        <v>364</v>
      </c>
      <c r="D127" s="168" t="s">
        <v>8</v>
      </c>
      <c r="E127" s="146">
        <v>34</v>
      </c>
      <c r="F127" s="325"/>
      <c r="G127" s="106">
        <f t="shared" si="5"/>
        <v>0</v>
      </c>
      <c r="H127" s="29"/>
    </row>
    <row r="128" spans="1:8" s="30" customFormat="1" ht="38.25" x14ac:dyDescent="0.2">
      <c r="A128" s="142" t="s">
        <v>156</v>
      </c>
      <c r="B128" s="142" t="s">
        <v>209</v>
      </c>
      <c r="C128" s="143" t="s">
        <v>365</v>
      </c>
      <c r="D128" s="168" t="s">
        <v>8</v>
      </c>
      <c r="E128" s="146">
        <v>2</v>
      </c>
      <c r="F128" s="325"/>
      <c r="G128" s="106">
        <f t="shared" si="5"/>
        <v>0</v>
      </c>
      <c r="H128" s="29"/>
    </row>
    <row r="129" spans="1:8" s="30" customFormat="1" ht="38.25" x14ac:dyDescent="0.2">
      <c r="A129" s="142" t="s">
        <v>157</v>
      </c>
      <c r="B129" s="142" t="s">
        <v>210</v>
      </c>
      <c r="C129" s="145" t="s">
        <v>366</v>
      </c>
      <c r="D129" s="168" t="s">
        <v>8</v>
      </c>
      <c r="E129" s="146">
        <v>10</v>
      </c>
      <c r="F129" s="325"/>
      <c r="G129" s="106">
        <f t="shared" si="5"/>
        <v>0</v>
      </c>
      <c r="H129" s="29"/>
    </row>
    <row r="130" spans="1:8" s="30" customFormat="1" ht="38.25" x14ac:dyDescent="0.2">
      <c r="A130" s="142" t="s">
        <v>158</v>
      </c>
      <c r="B130" s="142" t="s">
        <v>211</v>
      </c>
      <c r="C130" s="145" t="s">
        <v>367</v>
      </c>
      <c r="D130" s="168" t="s">
        <v>8</v>
      </c>
      <c r="E130" s="146">
        <v>18</v>
      </c>
      <c r="F130" s="325"/>
      <c r="G130" s="106">
        <f t="shared" si="5"/>
        <v>0</v>
      </c>
      <c r="H130" s="29"/>
    </row>
    <row r="131" spans="1:8" s="30" customFormat="1" ht="38.25" x14ac:dyDescent="0.2">
      <c r="A131" s="142" t="s">
        <v>159</v>
      </c>
      <c r="B131" s="142" t="s">
        <v>212</v>
      </c>
      <c r="C131" s="145" t="s">
        <v>368</v>
      </c>
      <c r="D131" s="168" t="s">
        <v>8</v>
      </c>
      <c r="E131" s="146">
        <v>12</v>
      </c>
      <c r="F131" s="325"/>
      <c r="G131" s="106">
        <f t="shared" si="5"/>
        <v>0</v>
      </c>
      <c r="H131" s="29"/>
    </row>
    <row r="132" spans="1:8" s="30" customFormat="1" ht="38.25" x14ac:dyDescent="0.2">
      <c r="A132" s="142" t="s">
        <v>160</v>
      </c>
      <c r="B132" s="142" t="s">
        <v>212</v>
      </c>
      <c r="C132" s="143" t="s">
        <v>369</v>
      </c>
      <c r="D132" s="168" t="s">
        <v>8</v>
      </c>
      <c r="E132" s="146">
        <v>14</v>
      </c>
      <c r="F132" s="325"/>
      <c r="G132" s="106">
        <f t="shared" si="5"/>
        <v>0</v>
      </c>
      <c r="H132" s="29"/>
    </row>
    <row r="133" spans="1:8" s="30" customFormat="1" ht="38.25" x14ac:dyDescent="0.2">
      <c r="A133" s="142" t="s">
        <v>161</v>
      </c>
      <c r="B133" s="142" t="s">
        <v>213</v>
      </c>
      <c r="C133" s="145" t="s">
        <v>370</v>
      </c>
      <c r="D133" s="168" t="s">
        <v>8</v>
      </c>
      <c r="E133" s="146">
        <v>4</v>
      </c>
      <c r="F133" s="325"/>
      <c r="G133" s="106">
        <f t="shared" si="5"/>
        <v>0</v>
      </c>
      <c r="H133" s="29"/>
    </row>
    <row r="134" spans="1:8" s="30" customFormat="1" ht="38.25" x14ac:dyDescent="0.2">
      <c r="A134" s="142" t="s">
        <v>162</v>
      </c>
      <c r="B134" s="142" t="s">
        <v>213</v>
      </c>
      <c r="C134" s="145" t="s">
        <v>370</v>
      </c>
      <c r="D134" s="168" t="s">
        <v>8</v>
      </c>
      <c r="E134" s="146">
        <v>4</v>
      </c>
      <c r="F134" s="325"/>
      <c r="G134" s="106">
        <f t="shared" si="5"/>
        <v>0</v>
      </c>
      <c r="H134" s="29"/>
    </row>
    <row r="135" spans="1:8" s="30" customFormat="1" ht="63.75" x14ac:dyDescent="0.2">
      <c r="A135" s="142" t="s">
        <v>163</v>
      </c>
      <c r="B135" s="142" t="s">
        <v>214</v>
      </c>
      <c r="C135" s="143" t="s">
        <v>371</v>
      </c>
      <c r="D135" s="168" t="s">
        <v>8</v>
      </c>
      <c r="E135" s="146">
        <v>2</v>
      </c>
      <c r="F135" s="325"/>
      <c r="G135" s="106">
        <f t="shared" si="5"/>
        <v>0</v>
      </c>
      <c r="H135" s="29"/>
    </row>
    <row r="136" spans="1:8" s="30" customFormat="1" ht="63.75" x14ac:dyDescent="0.2">
      <c r="A136" s="142" t="s">
        <v>164</v>
      </c>
      <c r="B136" s="142" t="s">
        <v>212</v>
      </c>
      <c r="C136" s="143" t="s">
        <v>372</v>
      </c>
      <c r="D136" s="168" t="s">
        <v>8</v>
      </c>
      <c r="E136" s="146">
        <v>2</v>
      </c>
      <c r="F136" s="325"/>
      <c r="G136" s="106">
        <f t="shared" si="5"/>
        <v>0</v>
      </c>
      <c r="H136" s="29"/>
    </row>
    <row r="137" spans="1:8" s="30" customFormat="1" ht="63.75" x14ac:dyDescent="0.2">
      <c r="A137" s="142" t="s">
        <v>165</v>
      </c>
      <c r="B137" s="142" t="s">
        <v>212</v>
      </c>
      <c r="C137" s="143" t="s">
        <v>373</v>
      </c>
      <c r="D137" s="168" t="s">
        <v>8</v>
      </c>
      <c r="E137" s="146">
        <v>12</v>
      </c>
      <c r="F137" s="325"/>
      <c r="G137" s="106">
        <f t="shared" si="5"/>
        <v>0</v>
      </c>
      <c r="H137" s="29"/>
    </row>
    <row r="138" spans="1:8" s="30" customFormat="1" ht="51" x14ac:dyDescent="0.2">
      <c r="A138" s="142" t="s">
        <v>166</v>
      </c>
      <c r="B138" s="142" t="s">
        <v>215</v>
      </c>
      <c r="C138" s="145" t="s">
        <v>374</v>
      </c>
      <c r="D138" s="169" t="s">
        <v>2</v>
      </c>
      <c r="E138" s="146">
        <v>765</v>
      </c>
      <c r="F138" s="325"/>
      <c r="G138" s="106">
        <f t="shared" si="5"/>
        <v>0</v>
      </c>
      <c r="H138" s="29"/>
    </row>
    <row r="139" spans="1:8" s="30" customFormat="1" ht="51" x14ac:dyDescent="0.2">
      <c r="A139" s="142" t="s">
        <v>167</v>
      </c>
      <c r="B139" s="142"/>
      <c r="C139" s="145" t="s">
        <v>375</v>
      </c>
      <c r="D139" s="169" t="s">
        <v>2</v>
      </c>
      <c r="E139" s="146">
        <v>51</v>
      </c>
      <c r="F139" s="325"/>
      <c r="G139" s="106">
        <f t="shared" si="5"/>
        <v>0</v>
      </c>
      <c r="H139" s="29"/>
    </row>
    <row r="140" spans="1:8" s="30" customFormat="1" ht="63.75" x14ac:dyDescent="0.2">
      <c r="A140" s="142" t="s">
        <v>168</v>
      </c>
      <c r="B140" s="142" t="s">
        <v>216</v>
      </c>
      <c r="C140" s="145" t="s">
        <v>376</v>
      </c>
      <c r="D140" s="169" t="s">
        <v>2</v>
      </c>
      <c r="E140" s="146">
        <v>1220</v>
      </c>
      <c r="F140" s="325"/>
      <c r="G140" s="106">
        <f t="shared" si="5"/>
        <v>0</v>
      </c>
      <c r="H140" s="29"/>
    </row>
    <row r="141" spans="1:8" s="30" customFormat="1" ht="63.75" x14ac:dyDescent="0.2">
      <c r="A141" s="142" t="s">
        <v>169</v>
      </c>
      <c r="B141" s="142" t="s">
        <v>217</v>
      </c>
      <c r="C141" s="145" t="s">
        <v>377</v>
      </c>
      <c r="D141" s="169" t="s">
        <v>2</v>
      </c>
      <c r="E141" s="146">
        <v>45.2</v>
      </c>
      <c r="F141" s="325"/>
      <c r="G141" s="106">
        <f t="shared" si="5"/>
        <v>0</v>
      </c>
      <c r="H141" s="29"/>
    </row>
    <row r="142" spans="1:8" s="30" customFormat="1" ht="51" x14ac:dyDescent="0.2">
      <c r="A142" s="142" t="s">
        <v>170</v>
      </c>
      <c r="B142" s="144" t="s">
        <v>217</v>
      </c>
      <c r="C142" s="143" t="s">
        <v>378</v>
      </c>
      <c r="D142" s="169" t="s">
        <v>9</v>
      </c>
      <c r="E142" s="146">
        <v>112.9</v>
      </c>
      <c r="F142" s="325"/>
      <c r="G142" s="106">
        <f t="shared" si="5"/>
        <v>0</v>
      </c>
      <c r="H142" s="29"/>
    </row>
    <row r="143" spans="1:8" s="30" customFormat="1" ht="76.5" x14ac:dyDescent="0.2">
      <c r="A143" s="142" t="s">
        <v>171</v>
      </c>
      <c r="B143" s="144" t="s">
        <v>221</v>
      </c>
      <c r="C143" s="145" t="s">
        <v>379</v>
      </c>
      <c r="D143" s="169" t="s">
        <v>9</v>
      </c>
      <c r="E143" s="146">
        <v>83.9</v>
      </c>
      <c r="F143" s="325"/>
      <c r="G143" s="106">
        <f t="shared" si="5"/>
        <v>0</v>
      </c>
      <c r="H143" s="29"/>
    </row>
    <row r="144" spans="1:8" s="30" customFormat="1" ht="102" x14ac:dyDescent="0.2">
      <c r="A144" s="142" t="s">
        <v>172</v>
      </c>
      <c r="B144" s="144" t="s">
        <v>222</v>
      </c>
      <c r="C144" s="145" t="s">
        <v>380</v>
      </c>
      <c r="D144" s="169" t="s">
        <v>9</v>
      </c>
      <c r="E144" s="146">
        <v>18.399999999999999</v>
      </c>
      <c r="F144" s="325"/>
      <c r="G144" s="106">
        <f t="shared" si="5"/>
        <v>0</v>
      </c>
      <c r="H144" s="29"/>
    </row>
    <row r="145" spans="1:8" s="30" customFormat="1" ht="89.25" x14ac:dyDescent="0.2">
      <c r="A145" s="142" t="s">
        <v>173</v>
      </c>
      <c r="B145" s="144" t="s">
        <v>222</v>
      </c>
      <c r="C145" s="145" t="s">
        <v>381</v>
      </c>
      <c r="D145" s="169" t="s">
        <v>9</v>
      </c>
      <c r="E145" s="146">
        <v>8</v>
      </c>
      <c r="F145" s="325"/>
      <c r="G145" s="106">
        <f t="shared" si="5"/>
        <v>0</v>
      </c>
      <c r="H145" s="29"/>
    </row>
    <row r="146" spans="1:8" s="30" customFormat="1" ht="89.25" x14ac:dyDescent="0.2">
      <c r="A146" s="142" t="s">
        <v>224</v>
      </c>
      <c r="B146" s="144" t="s">
        <v>223</v>
      </c>
      <c r="C146" s="145" t="s">
        <v>382</v>
      </c>
      <c r="D146" s="169" t="s">
        <v>9</v>
      </c>
      <c r="E146" s="146">
        <v>48.5</v>
      </c>
      <c r="F146" s="325"/>
      <c r="G146" s="106">
        <f t="shared" si="5"/>
        <v>0</v>
      </c>
      <c r="H146" s="29"/>
    </row>
    <row r="147" spans="1:8" s="30" customFormat="1" ht="38.25" x14ac:dyDescent="0.2">
      <c r="A147" s="142" t="s">
        <v>225</v>
      </c>
      <c r="B147" s="147" t="s">
        <v>218</v>
      </c>
      <c r="C147" s="148" t="s">
        <v>383</v>
      </c>
      <c r="D147" s="168" t="s">
        <v>8</v>
      </c>
      <c r="E147" s="146">
        <v>110</v>
      </c>
      <c r="F147" s="325"/>
      <c r="G147" s="106">
        <f t="shared" si="5"/>
        <v>0</v>
      </c>
      <c r="H147" s="29"/>
    </row>
    <row r="148" spans="1:8" s="30" customFormat="1" ht="89.25" x14ac:dyDescent="0.2">
      <c r="A148" s="149" t="s">
        <v>227</v>
      </c>
      <c r="B148" s="142"/>
      <c r="C148" s="145" t="s">
        <v>226</v>
      </c>
      <c r="D148" s="168" t="s">
        <v>2</v>
      </c>
      <c r="E148" s="146">
        <v>384</v>
      </c>
      <c r="F148" s="325"/>
      <c r="G148" s="106">
        <f t="shared" si="5"/>
        <v>0</v>
      </c>
      <c r="H148" s="29"/>
    </row>
    <row r="149" spans="1:8" s="30" customFormat="1" ht="72" customHeight="1" x14ac:dyDescent="0.2">
      <c r="A149" s="149" t="s">
        <v>228</v>
      </c>
      <c r="B149" s="142"/>
      <c r="C149" s="145" t="s">
        <v>384</v>
      </c>
      <c r="D149" s="168" t="s">
        <v>9</v>
      </c>
      <c r="E149" s="146">
        <v>17.5</v>
      </c>
      <c r="F149" s="325"/>
      <c r="G149" s="106">
        <f t="shared" si="5"/>
        <v>0</v>
      </c>
      <c r="H149" s="29"/>
    </row>
    <row r="150" spans="1:8" s="30" customFormat="1" ht="76.5" x14ac:dyDescent="0.2">
      <c r="A150" s="149" t="s">
        <v>229</v>
      </c>
      <c r="B150" s="142"/>
      <c r="C150" s="145" t="s">
        <v>385</v>
      </c>
      <c r="D150" s="168" t="s">
        <v>9</v>
      </c>
      <c r="E150" s="146">
        <v>89.5</v>
      </c>
      <c r="F150" s="325"/>
      <c r="G150" s="106">
        <f t="shared" si="5"/>
        <v>0</v>
      </c>
      <c r="H150" s="29"/>
    </row>
    <row r="151" spans="1:8" s="30" customFormat="1" x14ac:dyDescent="0.2">
      <c r="A151" s="31"/>
      <c r="B151" s="31"/>
      <c r="C151" s="32"/>
      <c r="D151" s="33"/>
      <c r="E151" s="28"/>
      <c r="F151" s="321"/>
      <c r="G151" s="28"/>
      <c r="H151" s="29"/>
    </row>
    <row r="152" spans="1:8" s="53" customFormat="1" ht="15" x14ac:dyDescent="0.25">
      <c r="A152" s="88" t="s">
        <v>386</v>
      </c>
      <c r="B152" s="89"/>
      <c r="C152" s="90"/>
      <c r="D152" s="89"/>
      <c r="E152" s="92"/>
      <c r="F152" s="92"/>
      <c r="G152" s="93">
        <f>ROUND(SUM(G153:G155),2)</f>
        <v>0</v>
      </c>
    </row>
    <row r="153" spans="1:8" s="30" customFormat="1" ht="25.5" x14ac:dyDescent="0.2">
      <c r="A153" s="140" t="s">
        <v>76</v>
      </c>
      <c r="B153" s="140" t="s">
        <v>194</v>
      </c>
      <c r="C153" s="127" t="s">
        <v>387</v>
      </c>
      <c r="D153" s="167" t="s">
        <v>8</v>
      </c>
      <c r="E153" s="335">
        <v>9</v>
      </c>
      <c r="F153" s="324"/>
      <c r="G153" s="106">
        <f>ROUND(E153*F153,2)</f>
        <v>0</v>
      </c>
      <c r="H153" s="29"/>
    </row>
    <row r="154" spans="1:8" s="30" customFormat="1" ht="96" customHeight="1" x14ac:dyDescent="0.2">
      <c r="A154" s="150" t="s">
        <v>77</v>
      </c>
      <c r="B154" s="142" t="s">
        <v>219</v>
      </c>
      <c r="C154" s="145" t="s">
        <v>388</v>
      </c>
      <c r="D154" s="170" t="s">
        <v>2</v>
      </c>
      <c r="E154" s="336">
        <v>530</v>
      </c>
      <c r="F154" s="325"/>
      <c r="G154" s="106">
        <f t="shared" ref="G154:G155" si="6">ROUND(E154*F154,2)</f>
        <v>0</v>
      </c>
      <c r="H154" s="29"/>
    </row>
    <row r="155" spans="1:8" s="30" customFormat="1" ht="105.75" customHeight="1" x14ac:dyDescent="0.2">
      <c r="A155" s="150" t="s">
        <v>78</v>
      </c>
      <c r="B155" s="151" t="s">
        <v>220</v>
      </c>
      <c r="C155" s="339" t="s">
        <v>389</v>
      </c>
      <c r="D155" s="170" t="s">
        <v>2</v>
      </c>
      <c r="E155" s="336">
        <v>88</v>
      </c>
      <c r="F155" s="325"/>
      <c r="G155" s="106">
        <f t="shared" si="6"/>
        <v>0</v>
      </c>
      <c r="H155" s="152"/>
    </row>
    <row r="156" spans="1:8" s="30" customFormat="1" x14ac:dyDescent="0.2">
      <c r="A156" s="31"/>
      <c r="B156" s="31"/>
      <c r="C156" s="32"/>
      <c r="D156" s="33"/>
      <c r="E156" s="28"/>
      <c r="F156" s="323"/>
      <c r="G156" s="34"/>
      <c r="H156" s="29"/>
    </row>
    <row r="157" spans="1:8" s="53" customFormat="1" ht="15" x14ac:dyDescent="0.25">
      <c r="A157" s="88" t="s">
        <v>548</v>
      </c>
      <c r="B157" s="89"/>
      <c r="C157" s="90"/>
      <c r="D157" s="89"/>
      <c r="E157" s="92"/>
      <c r="F157" s="92"/>
      <c r="G157" s="93">
        <f>ROUND(SUM(G158:G180),2)</f>
        <v>0</v>
      </c>
    </row>
    <row r="158" spans="1:8" s="30" customFormat="1" ht="29.25" customHeight="1" x14ac:dyDescent="0.2">
      <c r="A158" s="140" t="s">
        <v>174</v>
      </c>
      <c r="B158" s="140"/>
      <c r="C158" s="127" t="s">
        <v>569</v>
      </c>
      <c r="D158" s="344" t="s">
        <v>2</v>
      </c>
      <c r="E158" s="335">
        <v>23</v>
      </c>
      <c r="F158" s="324"/>
      <c r="G158" s="106">
        <f>ROUND(E158*F158,2)</f>
        <v>0</v>
      </c>
      <c r="H158" s="29"/>
    </row>
    <row r="159" spans="1:8" s="30" customFormat="1" ht="25.5" x14ac:dyDescent="0.2">
      <c r="A159" s="142" t="s">
        <v>175</v>
      </c>
      <c r="B159" s="142"/>
      <c r="C159" s="145" t="s">
        <v>570</v>
      </c>
      <c r="D159" s="345" t="s">
        <v>10</v>
      </c>
      <c r="E159" s="146">
        <v>14</v>
      </c>
      <c r="F159" s="325"/>
      <c r="G159" s="106">
        <f t="shared" ref="G159:G180" si="7">ROUND(E159*F159,2)</f>
        <v>0</v>
      </c>
      <c r="H159" s="29"/>
    </row>
    <row r="160" spans="1:8" s="30" customFormat="1" ht="54" customHeight="1" x14ac:dyDescent="0.2">
      <c r="A160" s="142" t="s">
        <v>546</v>
      </c>
      <c r="B160" s="142"/>
      <c r="C160" s="145" t="s">
        <v>571</v>
      </c>
      <c r="D160" s="345" t="s">
        <v>2</v>
      </c>
      <c r="E160" s="146">
        <v>28</v>
      </c>
      <c r="F160" s="325"/>
      <c r="G160" s="106">
        <f t="shared" si="7"/>
        <v>0</v>
      </c>
      <c r="H160" s="29"/>
    </row>
    <row r="161" spans="1:8" s="30" customFormat="1" ht="45" customHeight="1" x14ac:dyDescent="0.2">
      <c r="A161" s="142" t="s">
        <v>549</v>
      </c>
      <c r="B161" s="142"/>
      <c r="C161" s="145" t="s">
        <v>572</v>
      </c>
      <c r="D161" s="345" t="s">
        <v>2</v>
      </c>
      <c r="E161" s="146">
        <v>56</v>
      </c>
      <c r="F161" s="325"/>
      <c r="G161" s="106">
        <f t="shared" si="7"/>
        <v>0</v>
      </c>
      <c r="H161" s="29"/>
    </row>
    <row r="162" spans="1:8" s="30" customFormat="1" ht="25.5" x14ac:dyDescent="0.2">
      <c r="A162" s="142" t="s">
        <v>550</v>
      </c>
      <c r="B162" s="142" t="s">
        <v>197</v>
      </c>
      <c r="C162" s="145" t="s">
        <v>409</v>
      </c>
      <c r="D162" s="345" t="s">
        <v>8</v>
      </c>
      <c r="E162" s="146">
        <v>32</v>
      </c>
      <c r="F162" s="325"/>
      <c r="G162" s="106">
        <f t="shared" si="7"/>
        <v>0</v>
      </c>
      <c r="H162" s="29"/>
    </row>
    <row r="163" spans="1:8" s="30" customFormat="1" ht="63.75" x14ac:dyDescent="0.2">
      <c r="A163" s="142" t="s">
        <v>551</v>
      </c>
      <c r="B163" s="142" t="s">
        <v>244</v>
      </c>
      <c r="C163" s="145" t="s">
        <v>573</v>
      </c>
      <c r="D163" s="346" t="s">
        <v>10</v>
      </c>
      <c r="E163" s="347">
        <v>56</v>
      </c>
      <c r="F163" s="325"/>
      <c r="G163" s="106">
        <f t="shared" si="7"/>
        <v>0</v>
      </c>
      <c r="H163" s="29"/>
    </row>
    <row r="164" spans="1:8" s="30" customFormat="1" x14ac:dyDescent="0.2">
      <c r="A164" s="142" t="s">
        <v>552</v>
      </c>
      <c r="B164" s="142" t="s">
        <v>245</v>
      </c>
      <c r="C164" s="144" t="s">
        <v>246</v>
      </c>
      <c r="D164" s="345" t="s">
        <v>10</v>
      </c>
      <c r="E164" s="146">
        <v>44</v>
      </c>
      <c r="F164" s="325"/>
      <c r="G164" s="106">
        <f t="shared" si="7"/>
        <v>0</v>
      </c>
      <c r="H164" s="29"/>
    </row>
    <row r="165" spans="1:8" s="30" customFormat="1" ht="25.5" x14ac:dyDescent="0.2">
      <c r="A165" s="142" t="s">
        <v>553</v>
      </c>
      <c r="B165" s="142" t="s">
        <v>247</v>
      </c>
      <c r="C165" s="145" t="s">
        <v>574</v>
      </c>
      <c r="D165" s="345" t="s">
        <v>9</v>
      </c>
      <c r="E165" s="146">
        <v>140</v>
      </c>
      <c r="F165" s="325"/>
      <c r="G165" s="106">
        <f t="shared" si="7"/>
        <v>0</v>
      </c>
      <c r="H165" s="29"/>
    </row>
    <row r="166" spans="1:8" s="30" customFormat="1" x14ac:dyDescent="0.2">
      <c r="A166" s="142" t="s">
        <v>554</v>
      </c>
      <c r="B166" s="142" t="s">
        <v>248</v>
      </c>
      <c r="C166" s="144" t="s">
        <v>249</v>
      </c>
      <c r="D166" s="345" t="s">
        <v>9</v>
      </c>
      <c r="E166" s="146">
        <v>140</v>
      </c>
      <c r="F166" s="325"/>
      <c r="G166" s="106">
        <f t="shared" si="7"/>
        <v>0</v>
      </c>
      <c r="H166" s="29"/>
    </row>
    <row r="167" spans="1:8" s="30" customFormat="1" x14ac:dyDescent="0.2">
      <c r="A167" s="142" t="s">
        <v>555</v>
      </c>
      <c r="B167" s="142" t="s">
        <v>250</v>
      </c>
      <c r="C167" s="144" t="s">
        <v>251</v>
      </c>
      <c r="D167" s="345" t="s">
        <v>9</v>
      </c>
      <c r="E167" s="146">
        <v>22</v>
      </c>
      <c r="F167" s="325"/>
      <c r="G167" s="106">
        <f t="shared" si="7"/>
        <v>0</v>
      </c>
      <c r="H167" s="29"/>
    </row>
    <row r="168" spans="1:8" s="30" customFormat="1" ht="25.5" x14ac:dyDescent="0.2">
      <c r="A168" s="142" t="s">
        <v>556</v>
      </c>
      <c r="B168" s="142" t="s">
        <v>252</v>
      </c>
      <c r="C168" s="145" t="s">
        <v>253</v>
      </c>
      <c r="D168" s="345" t="s">
        <v>9</v>
      </c>
      <c r="E168" s="146">
        <v>185</v>
      </c>
      <c r="F168" s="325"/>
      <c r="G168" s="106">
        <f t="shared" si="7"/>
        <v>0</v>
      </c>
      <c r="H168" s="29"/>
    </row>
    <row r="169" spans="1:8" s="30" customFormat="1" ht="38.25" x14ac:dyDescent="0.2">
      <c r="A169" s="142" t="s">
        <v>557</v>
      </c>
      <c r="B169" s="142" t="s">
        <v>254</v>
      </c>
      <c r="C169" s="145" t="s">
        <v>255</v>
      </c>
      <c r="D169" s="346" t="s">
        <v>256</v>
      </c>
      <c r="E169" s="347">
        <v>2280</v>
      </c>
      <c r="F169" s="325"/>
      <c r="G169" s="106">
        <f t="shared" si="7"/>
        <v>0</v>
      </c>
      <c r="H169" s="29"/>
    </row>
    <row r="170" spans="1:8" s="30" customFormat="1" ht="25.5" x14ac:dyDescent="0.2">
      <c r="A170" s="142" t="s">
        <v>558</v>
      </c>
      <c r="B170" s="142" t="s">
        <v>257</v>
      </c>
      <c r="C170" s="145" t="s">
        <v>258</v>
      </c>
      <c r="D170" s="345" t="s">
        <v>10</v>
      </c>
      <c r="E170" s="146">
        <v>2.2000000000000002</v>
      </c>
      <c r="F170" s="325"/>
      <c r="G170" s="106">
        <f t="shared" si="7"/>
        <v>0</v>
      </c>
      <c r="H170" s="29"/>
    </row>
    <row r="171" spans="1:8" s="30" customFormat="1" ht="25.5" x14ac:dyDescent="0.2">
      <c r="A171" s="142" t="s">
        <v>559</v>
      </c>
      <c r="B171" s="142" t="s">
        <v>259</v>
      </c>
      <c r="C171" s="145" t="s">
        <v>575</v>
      </c>
      <c r="D171" s="346" t="s">
        <v>10</v>
      </c>
      <c r="E171" s="347">
        <v>24.5</v>
      </c>
      <c r="F171" s="325"/>
      <c r="G171" s="106">
        <f t="shared" si="7"/>
        <v>0</v>
      </c>
      <c r="H171" s="29"/>
    </row>
    <row r="172" spans="1:8" s="30" customFormat="1" ht="25.5" x14ac:dyDescent="0.2">
      <c r="A172" s="142" t="s">
        <v>560</v>
      </c>
      <c r="B172" s="142" t="s">
        <v>576</v>
      </c>
      <c r="C172" s="145" t="s">
        <v>577</v>
      </c>
      <c r="D172" s="346" t="s">
        <v>10</v>
      </c>
      <c r="E172" s="347">
        <v>24.5</v>
      </c>
      <c r="F172" s="325"/>
      <c r="G172" s="106">
        <f t="shared" si="7"/>
        <v>0</v>
      </c>
      <c r="H172" s="29"/>
    </row>
    <row r="173" spans="1:8" s="30" customFormat="1" ht="25.5" x14ac:dyDescent="0.2">
      <c r="A173" s="142" t="s">
        <v>561</v>
      </c>
      <c r="B173" s="142" t="s">
        <v>260</v>
      </c>
      <c r="C173" s="145" t="s">
        <v>578</v>
      </c>
      <c r="D173" s="345" t="s">
        <v>10</v>
      </c>
      <c r="E173" s="146">
        <v>12.8</v>
      </c>
      <c r="F173" s="325"/>
      <c r="G173" s="106">
        <f t="shared" si="7"/>
        <v>0</v>
      </c>
      <c r="H173" s="29"/>
    </row>
    <row r="174" spans="1:8" s="30" customFormat="1" ht="25.5" x14ac:dyDescent="0.2">
      <c r="A174" s="142" t="s">
        <v>562</v>
      </c>
      <c r="B174" s="142" t="s">
        <v>579</v>
      </c>
      <c r="C174" s="145" t="s">
        <v>580</v>
      </c>
      <c r="D174" s="346" t="s">
        <v>10</v>
      </c>
      <c r="E174" s="347">
        <v>12.8</v>
      </c>
      <c r="F174" s="325"/>
      <c r="G174" s="106">
        <f t="shared" si="7"/>
        <v>0</v>
      </c>
      <c r="H174" s="29"/>
    </row>
    <row r="175" spans="1:8" s="30" customFormat="1" ht="25.5" x14ac:dyDescent="0.2">
      <c r="A175" s="142" t="s">
        <v>563</v>
      </c>
      <c r="B175" s="142" t="s">
        <v>581</v>
      </c>
      <c r="C175" s="145" t="s">
        <v>582</v>
      </c>
      <c r="D175" s="346" t="s">
        <v>10</v>
      </c>
      <c r="E175" s="347">
        <v>12.8</v>
      </c>
      <c r="F175" s="325"/>
      <c r="G175" s="106">
        <f t="shared" si="7"/>
        <v>0</v>
      </c>
      <c r="H175" s="29"/>
    </row>
    <row r="176" spans="1:8" s="30" customFormat="1" ht="25.5" x14ac:dyDescent="0.2">
      <c r="A176" s="142" t="s">
        <v>564</v>
      </c>
      <c r="B176" s="142" t="s">
        <v>583</v>
      </c>
      <c r="C176" s="145" t="s">
        <v>584</v>
      </c>
      <c r="D176" s="346" t="s">
        <v>10</v>
      </c>
      <c r="E176" s="347">
        <v>12.8</v>
      </c>
      <c r="F176" s="325"/>
      <c r="G176" s="106">
        <f t="shared" si="7"/>
        <v>0</v>
      </c>
      <c r="H176" s="29"/>
    </row>
    <row r="177" spans="1:8" s="30" customFormat="1" ht="89.25" x14ac:dyDescent="0.2">
      <c r="A177" s="142" t="s">
        <v>565</v>
      </c>
      <c r="B177" s="142"/>
      <c r="C177" s="145" t="s">
        <v>585</v>
      </c>
      <c r="D177" s="346" t="s">
        <v>2</v>
      </c>
      <c r="E177" s="347">
        <v>28</v>
      </c>
      <c r="F177" s="325"/>
      <c r="G177" s="106">
        <f t="shared" si="7"/>
        <v>0</v>
      </c>
      <c r="H177" s="29"/>
    </row>
    <row r="178" spans="1:8" s="30" customFormat="1" ht="153" x14ac:dyDescent="0.2">
      <c r="A178" s="142" t="s">
        <v>566</v>
      </c>
      <c r="B178" s="142"/>
      <c r="C178" s="145" t="s">
        <v>586</v>
      </c>
      <c r="D178" s="345" t="s">
        <v>9</v>
      </c>
      <c r="E178" s="146">
        <v>56</v>
      </c>
      <c r="F178" s="325"/>
      <c r="G178" s="106">
        <f t="shared" si="7"/>
        <v>0</v>
      </c>
      <c r="H178" s="29"/>
    </row>
    <row r="179" spans="1:8" s="30" customFormat="1" ht="38.25" x14ac:dyDescent="0.2">
      <c r="A179" s="142" t="s">
        <v>567</v>
      </c>
      <c r="B179" s="142"/>
      <c r="C179" s="145" t="s">
        <v>587</v>
      </c>
      <c r="D179" s="345" t="s">
        <v>2</v>
      </c>
      <c r="E179" s="146">
        <v>40</v>
      </c>
      <c r="F179" s="325"/>
      <c r="G179" s="106">
        <f t="shared" si="7"/>
        <v>0</v>
      </c>
      <c r="H179" s="29"/>
    </row>
    <row r="180" spans="1:8" s="30" customFormat="1" ht="38.25" x14ac:dyDescent="0.2">
      <c r="A180" s="142" t="s">
        <v>568</v>
      </c>
      <c r="B180" s="142"/>
      <c r="C180" s="145" t="s">
        <v>588</v>
      </c>
      <c r="D180" s="345" t="s">
        <v>2</v>
      </c>
      <c r="E180" s="146">
        <v>56</v>
      </c>
      <c r="F180" s="325"/>
      <c r="G180" s="106">
        <f t="shared" si="7"/>
        <v>0</v>
      </c>
      <c r="H180" s="29"/>
    </row>
    <row r="181" spans="1:8" s="30" customFormat="1" x14ac:dyDescent="0.2">
      <c r="A181" s="31"/>
      <c r="B181" s="31"/>
      <c r="C181" s="32"/>
      <c r="D181" s="33"/>
      <c r="E181" s="28"/>
      <c r="F181" s="323"/>
      <c r="G181" s="34"/>
      <c r="H181" s="29"/>
    </row>
    <row r="182" spans="1:8" s="53" customFormat="1" ht="15" x14ac:dyDescent="0.25">
      <c r="A182" s="88" t="s">
        <v>591</v>
      </c>
      <c r="B182" s="89"/>
      <c r="C182" s="90"/>
      <c r="D182" s="89"/>
      <c r="E182" s="92"/>
      <c r="F182" s="92"/>
      <c r="G182" s="93">
        <f>ROUND(SUM(G183:G183),2)</f>
        <v>0</v>
      </c>
    </row>
    <row r="183" spans="1:8" s="30" customFormat="1" ht="12.75" customHeight="1" x14ac:dyDescent="0.2">
      <c r="A183" s="140" t="s">
        <v>592</v>
      </c>
      <c r="B183" s="140"/>
      <c r="C183" s="140" t="s">
        <v>19</v>
      </c>
      <c r="D183" s="167" t="s">
        <v>2</v>
      </c>
      <c r="E183" s="327">
        <v>2010</v>
      </c>
      <c r="F183" s="324"/>
      <c r="G183" s="106">
        <f>ROUND(E183*F183,2)</f>
        <v>0</v>
      </c>
      <c r="H183" s="29"/>
    </row>
    <row r="184" spans="1:8" ht="12.75" customHeight="1" x14ac:dyDescent="0.25">
      <c r="A184" s="19"/>
      <c r="B184" s="19"/>
      <c r="C184" s="6"/>
      <c r="D184" s="171"/>
      <c r="E184" s="8"/>
      <c r="F184" s="326"/>
    </row>
    <row r="185" spans="1:8" ht="12.75" customHeight="1" x14ac:dyDescent="0.25">
      <c r="A185" s="19"/>
      <c r="B185" s="19"/>
      <c r="C185" s="6"/>
      <c r="D185" s="171"/>
      <c r="E185" s="8"/>
      <c r="F185" s="326"/>
    </row>
    <row r="186" spans="1:8" ht="12.75" customHeight="1" x14ac:dyDescent="0.25">
      <c r="A186" s="19"/>
      <c r="B186" s="19"/>
      <c r="C186" s="6"/>
      <c r="D186" s="171"/>
      <c r="E186" s="8"/>
      <c r="F186" s="326"/>
    </row>
    <row r="187" spans="1:8" ht="12.75" customHeight="1" x14ac:dyDescent="0.25">
      <c r="A187" s="19"/>
      <c r="B187" s="19"/>
      <c r="C187" s="6"/>
      <c r="D187" s="171"/>
      <c r="E187" s="8"/>
      <c r="F187" s="326"/>
    </row>
    <row r="188" spans="1:8" ht="12.75" customHeight="1" x14ac:dyDescent="0.25">
      <c r="A188" s="19"/>
      <c r="B188" s="19"/>
      <c r="C188" s="6"/>
      <c r="D188" s="171"/>
      <c r="E188" s="8"/>
      <c r="F188" s="326"/>
    </row>
    <row r="189" spans="1:8" ht="12.75" customHeight="1" x14ac:dyDescent="0.25">
      <c r="A189" s="19"/>
      <c r="B189" s="19"/>
      <c r="C189" s="6"/>
      <c r="D189" s="171"/>
      <c r="E189" s="8"/>
      <c r="F189" s="326"/>
    </row>
    <row r="190" spans="1:8" ht="12.75" customHeight="1" x14ac:dyDescent="0.25">
      <c r="A190" s="19"/>
      <c r="B190" s="19"/>
      <c r="C190" s="6"/>
      <c r="D190" s="171"/>
      <c r="E190" s="8"/>
      <c r="F190" s="326"/>
    </row>
    <row r="191" spans="1:8" ht="12.75" customHeight="1" x14ac:dyDescent="0.25">
      <c r="A191" s="19"/>
      <c r="B191" s="19"/>
      <c r="C191" s="6"/>
      <c r="D191" s="171"/>
      <c r="E191" s="8"/>
      <c r="F191" s="326"/>
    </row>
    <row r="192" spans="1:8" ht="12.75" customHeight="1" x14ac:dyDescent="0.25">
      <c r="A192" s="19"/>
      <c r="B192" s="19"/>
      <c r="C192" s="6"/>
      <c r="D192" s="171"/>
      <c r="E192" s="8"/>
      <c r="F192" s="326"/>
    </row>
    <row r="193" spans="1:8" ht="12.75" customHeight="1" x14ac:dyDescent="0.25">
      <c r="A193" s="19"/>
      <c r="B193" s="19"/>
      <c r="C193" s="6"/>
      <c r="D193" s="171"/>
      <c r="E193" s="8"/>
      <c r="F193" s="326"/>
    </row>
    <row r="194" spans="1:8" ht="12.75" customHeight="1" x14ac:dyDescent="0.25">
      <c r="A194" s="19"/>
      <c r="B194" s="19"/>
      <c r="C194" s="6"/>
      <c r="D194" s="171"/>
      <c r="E194" s="8"/>
      <c r="F194" s="326"/>
    </row>
    <row r="195" spans="1:8" ht="12.75" customHeight="1" x14ac:dyDescent="0.25">
      <c r="A195" s="19"/>
      <c r="B195" s="19"/>
      <c r="C195" s="6"/>
      <c r="D195" s="171"/>
      <c r="E195" s="8"/>
      <c r="F195" s="326"/>
    </row>
    <row r="196" spans="1:8" ht="12.75" customHeight="1" x14ac:dyDescent="0.25">
      <c r="A196" s="19"/>
      <c r="B196" s="19"/>
      <c r="C196" s="6"/>
      <c r="D196" s="171"/>
      <c r="E196" s="8"/>
      <c r="F196" s="326"/>
    </row>
    <row r="197" spans="1:8" ht="12.75" customHeight="1" x14ac:dyDescent="0.25">
      <c r="A197" s="19"/>
      <c r="B197" s="19"/>
      <c r="C197" s="6"/>
      <c r="D197" s="171"/>
      <c r="E197" s="8"/>
      <c r="F197" s="326"/>
    </row>
    <row r="198" spans="1:8" ht="12.75" customHeight="1" x14ac:dyDescent="0.25">
      <c r="A198" s="19"/>
      <c r="B198" s="19"/>
      <c r="C198" s="6"/>
      <c r="D198" s="171"/>
      <c r="E198" s="8"/>
      <c r="F198" s="326"/>
    </row>
    <row r="199" spans="1:8" ht="12.75" customHeight="1" x14ac:dyDescent="0.25">
      <c r="A199" s="19"/>
      <c r="B199" s="19"/>
      <c r="C199" s="6"/>
      <c r="D199" s="171"/>
      <c r="E199" s="8"/>
      <c r="F199" s="326"/>
    </row>
    <row r="200" spans="1:8" ht="12.75" customHeight="1" x14ac:dyDescent="0.25">
      <c r="A200" s="19"/>
      <c r="B200" s="19"/>
      <c r="C200" s="6"/>
      <c r="D200" s="171"/>
      <c r="E200" s="8"/>
      <c r="F200" s="326"/>
    </row>
    <row r="201" spans="1:8" ht="12.75" customHeight="1" x14ac:dyDescent="0.25">
      <c r="A201" s="19"/>
      <c r="B201" s="19"/>
      <c r="C201" s="6"/>
      <c r="D201" s="171"/>
      <c r="E201" s="8"/>
      <c r="F201" s="326"/>
    </row>
    <row r="202" spans="1:8" ht="12.75" customHeight="1" x14ac:dyDescent="0.25">
      <c r="A202" s="19"/>
      <c r="B202" s="19"/>
      <c r="C202" s="6"/>
      <c r="D202" s="171"/>
      <c r="E202" s="8"/>
      <c r="F202" s="326"/>
    </row>
    <row r="203" spans="1:8" ht="12.75" customHeight="1" x14ac:dyDescent="0.25">
      <c r="A203" s="19"/>
      <c r="B203" s="19"/>
      <c r="C203" s="6"/>
      <c r="D203" s="171"/>
      <c r="E203" s="8"/>
      <c r="F203" s="326"/>
    </row>
    <row r="204" spans="1:8" ht="12.75" customHeight="1" x14ac:dyDescent="0.25">
      <c r="A204" s="19"/>
      <c r="B204" s="19"/>
      <c r="C204" s="6"/>
      <c r="D204" s="171"/>
      <c r="E204" s="8"/>
      <c r="F204" s="326"/>
    </row>
    <row r="205" spans="1:8" ht="12.75" customHeight="1" x14ac:dyDescent="0.25">
      <c r="A205" s="19"/>
      <c r="B205" s="19"/>
      <c r="C205" s="6"/>
      <c r="D205" s="171"/>
      <c r="E205" s="8"/>
      <c r="F205" s="326"/>
    </row>
    <row r="206" spans="1:8" ht="12.75" customHeight="1" x14ac:dyDescent="0.25">
      <c r="A206" s="19"/>
      <c r="B206" s="19"/>
      <c r="C206" s="6"/>
      <c r="D206" s="171"/>
      <c r="E206" s="8"/>
      <c r="F206" s="326"/>
    </row>
    <row r="207" spans="1:8" ht="12.75" customHeight="1" x14ac:dyDescent="0.25">
      <c r="A207" s="19"/>
      <c r="B207" s="19"/>
      <c r="C207" s="6"/>
      <c r="D207" s="171"/>
      <c r="E207" s="8"/>
      <c r="F207" s="326"/>
    </row>
    <row r="208" spans="1:8" s="1" customFormat="1" x14ac:dyDescent="0.2">
      <c r="A208" s="16"/>
      <c r="B208" s="16"/>
      <c r="C208" s="2"/>
      <c r="D208" s="172"/>
      <c r="E208" s="17"/>
      <c r="F208" s="326"/>
      <c r="G208" s="9"/>
      <c r="H208" s="20"/>
    </row>
    <row r="209" spans="1:8" s="1" customFormat="1" x14ac:dyDescent="0.2">
      <c r="A209" s="16"/>
      <c r="B209" s="16"/>
      <c r="C209" s="2"/>
      <c r="D209" s="172"/>
      <c r="E209" s="17"/>
      <c r="F209" s="326"/>
      <c r="G209" s="9"/>
      <c r="H209" s="20"/>
    </row>
    <row r="210" spans="1:8" s="1" customFormat="1" x14ac:dyDescent="0.2">
      <c r="A210" s="16"/>
      <c r="B210" s="16"/>
      <c r="C210" s="2"/>
      <c r="D210" s="172"/>
      <c r="E210" s="17"/>
      <c r="F210" s="326"/>
      <c r="G210" s="9"/>
      <c r="H210" s="20"/>
    </row>
    <row r="211" spans="1:8" s="1" customFormat="1" x14ac:dyDescent="0.2">
      <c r="A211" s="16"/>
      <c r="B211" s="16"/>
      <c r="C211" s="2"/>
      <c r="D211" s="172"/>
      <c r="E211" s="17"/>
      <c r="F211" s="326"/>
      <c r="G211" s="9"/>
      <c r="H211" s="20"/>
    </row>
    <row r="212" spans="1:8" s="1" customFormat="1" x14ac:dyDescent="0.2">
      <c r="A212" s="16"/>
      <c r="B212" s="16"/>
      <c r="C212" s="2"/>
      <c r="D212" s="172"/>
      <c r="E212" s="17"/>
      <c r="F212" s="326"/>
      <c r="G212" s="9"/>
      <c r="H212" s="20"/>
    </row>
    <row r="213" spans="1:8" s="1" customFormat="1" x14ac:dyDescent="0.2">
      <c r="A213" s="16"/>
      <c r="B213" s="16"/>
      <c r="C213" s="2"/>
      <c r="D213" s="172"/>
      <c r="E213" s="17"/>
      <c r="F213" s="326"/>
      <c r="G213" s="9"/>
      <c r="H213" s="20"/>
    </row>
    <row r="214" spans="1:8" s="1" customFormat="1" x14ac:dyDescent="0.2">
      <c r="A214" s="16"/>
      <c r="B214" s="16"/>
      <c r="C214" s="2"/>
      <c r="D214" s="172"/>
      <c r="E214" s="17"/>
      <c r="F214" s="326"/>
      <c r="G214" s="9"/>
      <c r="H214" s="20"/>
    </row>
    <row r="215" spans="1:8" s="1" customFormat="1" x14ac:dyDescent="0.2">
      <c r="A215" s="16"/>
      <c r="B215" s="16"/>
      <c r="C215" s="2"/>
      <c r="D215" s="172"/>
      <c r="E215" s="17"/>
      <c r="F215" s="326"/>
      <c r="G215" s="9"/>
      <c r="H215" s="20"/>
    </row>
    <row r="216" spans="1:8" s="1" customFormat="1" x14ac:dyDescent="0.2">
      <c r="A216" s="16"/>
      <c r="B216" s="16"/>
      <c r="C216" s="2"/>
      <c r="D216" s="172"/>
      <c r="E216" s="17"/>
      <c r="F216" s="326"/>
      <c r="G216" s="9"/>
      <c r="H216" s="20"/>
    </row>
    <row r="217" spans="1:8" s="1" customFormat="1" x14ac:dyDescent="0.2">
      <c r="A217" s="16"/>
      <c r="B217" s="16"/>
      <c r="C217" s="2"/>
      <c r="D217" s="172"/>
      <c r="E217" s="17"/>
      <c r="F217" s="326"/>
      <c r="G217" s="9"/>
      <c r="H217" s="20"/>
    </row>
    <row r="218" spans="1:8" s="1" customFormat="1" x14ac:dyDescent="0.2">
      <c r="A218" s="16"/>
      <c r="B218" s="16"/>
      <c r="C218" s="2"/>
      <c r="D218" s="172"/>
      <c r="E218" s="17"/>
      <c r="F218" s="326"/>
      <c r="G218" s="9"/>
      <c r="H218" s="20"/>
    </row>
    <row r="219" spans="1:8" s="1" customFormat="1" x14ac:dyDescent="0.2">
      <c r="A219" s="16"/>
      <c r="B219" s="16"/>
      <c r="C219" s="2"/>
      <c r="D219" s="172"/>
      <c r="E219" s="17"/>
      <c r="F219" s="326"/>
      <c r="G219" s="9"/>
      <c r="H219" s="20"/>
    </row>
    <row r="220" spans="1:8" s="1" customFormat="1" x14ac:dyDescent="0.2">
      <c r="A220" s="16"/>
      <c r="B220" s="16"/>
      <c r="C220" s="2"/>
      <c r="D220" s="172"/>
      <c r="E220" s="17"/>
      <c r="F220" s="326"/>
      <c r="G220" s="9"/>
      <c r="H220" s="20"/>
    </row>
    <row r="221" spans="1:8" s="1" customFormat="1" x14ac:dyDescent="0.2">
      <c r="A221" s="16"/>
      <c r="B221" s="16"/>
      <c r="C221" s="2"/>
      <c r="D221" s="172"/>
      <c r="E221" s="17"/>
      <c r="F221" s="326"/>
      <c r="G221" s="9"/>
      <c r="H221" s="20"/>
    </row>
    <row r="222" spans="1:8" s="1" customFormat="1" x14ac:dyDescent="0.2">
      <c r="A222" s="16"/>
      <c r="B222" s="16"/>
      <c r="C222" s="2"/>
      <c r="D222" s="172"/>
      <c r="E222" s="17"/>
      <c r="F222" s="326"/>
      <c r="G222" s="9"/>
      <c r="H222" s="20"/>
    </row>
    <row r="223" spans="1:8" s="1" customFormat="1" x14ac:dyDescent="0.2">
      <c r="A223" s="16"/>
      <c r="B223" s="16"/>
      <c r="C223" s="2"/>
      <c r="D223" s="17"/>
      <c r="E223" s="17"/>
      <c r="F223" s="326"/>
      <c r="G223" s="9"/>
      <c r="H223" s="20"/>
    </row>
    <row r="224" spans="1:8" s="1" customFormat="1" x14ac:dyDescent="0.2">
      <c r="A224" s="16"/>
      <c r="B224" s="16"/>
      <c r="C224" s="2"/>
      <c r="D224" s="17"/>
      <c r="E224" s="17"/>
      <c r="F224" s="326"/>
      <c r="G224" s="9"/>
      <c r="H224" s="20"/>
    </row>
    <row r="225" spans="1:8" s="1" customFormat="1" x14ac:dyDescent="0.2">
      <c r="A225" s="16"/>
      <c r="B225" s="16"/>
      <c r="C225" s="2"/>
      <c r="D225" s="17"/>
      <c r="E225" s="17"/>
      <c r="F225" s="326"/>
      <c r="G225" s="9"/>
      <c r="H225" s="20"/>
    </row>
    <row r="226" spans="1:8" s="1" customFormat="1" x14ac:dyDescent="0.2">
      <c r="A226" s="16"/>
      <c r="B226" s="16"/>
      <c r="C226" s="2"/>
      <c r="D226" s="17"/>
      <c r="E226" s="17"/>
      <c r="F226" s="326"/>
      <c r="G226" s="9"/>
      <c r="H226" s="20"/>
    </row>
    <row r="227" spans="1:8" s="1" customFormat="1" x14ac:dyDescent="0.2">
      <c r="A227" s="16"/>
      <c r="B227" s="16"/>
      <c r="C227" s="2"/>
      <c r="D227" s="17"/>
      <c r="E227" s="17"/>
      <c r="F227" s="326"/>
      <c r="G227" s="9"/>
      <c r="H227" s="20"/>
    </row>
    <row r="228" spans="1:8" s="1" customFormat="1" x14ac:dyDescent="0.2">
      <c r="A228" s="16"/>
      <c r="B228" s="16"/>
      <c r="C228" s="2"/>
      <c r="D228" s="17"/>
      <c r="E228" s="17"/>
      <c r="F228" s="326"/>
      <c r="G228" s="9"/>
      <c r="H228" s="20"/>
    </row>
    <row r="229" spans="1:8" s="1" customFormat="1" x14ac:dyDescent="0.2">
      <c r="A229" s="16"/>
      <c r="B229" s="16"/>
      <c r="C229" s="2"/>
      <c r="D229" s="17"/>
      <c r="E229" s="17"/>
      <c r="F229" s="10"/>
      <c r="G229" s="9"/>
      <c r="H229" s="20"/>
    </row>
    <row r="230" spans="1:8" s="1" customFormat="1" x14ac:dyDescent="0.2">
      <c r="A230" s="16"/>
      <c r="B230" s="16"/>
      <c r="C230" s="2"/>
      <c r="D230" s="17"/>
      <c r="E230" s="17"/>
      <c r="F230" s="10"/>
      <c r="G230" s="9"/>
      <c r="H230" s="20"/>
    </row>
    <row r="231" spans="1:8" s="1" customFormat="1" x14ac:dyDescent="0.2">
      <c r="A231" s="16"/>
      <c r="B231" s="16"/>
      <c r="C231" s="2"/>
      <c r="D231" s="17"/>
      <c r="E231" s="17"/>
      <c r="F231" s="10"/>
      <c r="G231" s="9"/>
      <c r="H231" s="20"/>
    </row>
    <row r="232" spans="1:8" s="1" customFormat="1" x14ac:dyDescent="0.2">
      <c r="A232" s="16"/>
      <c r="B232" s="16"/>
      <c r="C232" s="2"/>
      <c r="D232" s="17"/>
      <c r="E232" s="17"/>
      <c r="F232" s="10"/>
      <c r="G232" s="9"/>
      <c r="H232" s="20"/>
    </row>
    <row r="233" spans="1:8" s="1" customFormat="1" x14ac:dyDescent="0.2">
      <c r="A233" s="16"/>
      <c r="B233" s="16"/>
      <c r="C233" s="2"/>
      <c r="D233" s="17"/>
      <c r="E233" s="17"/>
      <c r="F233" s="10"/>
      <c r="G233" s="9"/>
      <c r="H233" s="20"/>
    </row>
    <row r="234" spans="1:8" s="1" customFormat="1" x14ac:dyDescent="0.2">
      <c r="A234" s="16"/>
      <c r="B234" s="16"/>
      <c r="C234" s="2"/>
      <c r="D234" s="17"/>
      <c r="E234" s="17"/>
      <c r="F234" s="10"/>
      <c r="G234" s="9"/>
      <c r="H234" s="20"/>
    </row>
    <row r="235" spans="1:8" s="1" customFormat="1" x14ac:dyDescent="0.2">
      <c r="A235" s="16"/>
      <c r="B235" s="16"/>
      <c r="C235" s="2"/>
      <c r="D235" s="17"/>
      <c r="E235" s="17"/>
      <c r="F235" s="10"/>
      <c r="G235" s="9"/>
      <c r="H235" s="20"/>
    </row>
    <row r="236" spans="1:8" s="1" customFormat="1" x14ac:dyDescent="0.2">
      <c r="A236" s="16"/>
      <c r="B236" s="16"/>
      <c r="C236" s="2"/>
      <c r="D236" s="17"/>
      <c r="E236" s="17"/>
      <c r="F236" s="10"/>
      <c r="G236" s="9"/>
      <c r="H236" s="20"/>
    </row>
    <row r="237" spans="1:8" s="1" customFormat="1" x14ac:dyDescent="0.2">
      <c r="A237" s="16"/>
      <c r="B237" s="16"/>
      <c r="C237" s="2"/>
      <c r="D237" s="17"/>
      <c r="E237" s="17"/>
      <c r="F237" s="10"/>
      <c r="G237" s="9"/>
      <c r="H237" s="20"/>
    </row>
    <row r="238" spans="1:8" s="1" customFormat="1" x14ac:dyDescent="0.2">
      <c r="A238" s="16"/>
      <c r="B238" s="16"/>
      <c r="C238" s="2"/>
      <c r="D238" s="17"/>
      <c r="E238" s="17"/>
      <c r="F238" s="10"/>
      <c r="G238" s="9"/>
      <c r="H238" s="20"/>
    </row>
    <row r="239" spans="1:8" s="1" customFormat="1" x14ac:dyDescent="0.2">
      <c r="A239" s="16"/>
      <c r="B239" s="16"/>
      <c r="C239" s="2"/>
      <c r="D239" s="17"/>
      <c r="E239" s="17"/>
      <c r="F239" s="10"/>
      <c r="G239" s="9"/>
      <c r="H239" s="20"/>
    </row>
    <row r="240" spans="1:8" s="1" customFormat="1" x14ac:dyDescent="0.2">
      <c r="A240" s="16"/>
      <c r="B240" s="16"/>
      <c r="C240" s="2"/>
      <c r="D240" s="17"/>
      <c r="E240" s="17"/>
      <c r="F240" s="10"/>
      <c r="G240" s="9"/>
      <c r="H240" s="20"/>
    </row>
  </sheetData>
  <mergeCells count="14">
    <mergeCell ref="D16:F16"/>
    <mergeCell ref="D17:F17"/>
    <mergeCell ref="D18:F18"/>
    <mergeCell ref="D20:F20"/>
    <mergeCell ref="D10:F10"/>
    <mergeCell ref="D11:F11"/>
    <mergeCell ref="D12:F12"/>
    <mergeCell ref="D14:F14"/>
    <mergeCell ref="D13:F13"/>
    <mergeCell ref="A1:G1"/>
    <mergeCell ref="D6:F6"/>
    <mergeCell ref="D7:F7"/>
    <mergeCell ref="D8:F8"/>
    <mergeCell ref="D9:F9"/>
  </mergeCells>
  <pageMargins left="1.2598425196850394" right="0.74803149606299213" top="0.70866141732283472" bottom="0.86614173228346458" header="0" footer="0"/>
  <pageSetup paperSize="9" scale="75" orientation="portrait" r:id="rId1"/>
  <headerFooter alignWithMargins="0"/>
  <rowBreaks count="7" manualBreakCount="7">
    <brk id="22" max="6" man="1"/>
    <brk id="53" max="6" man="1"/>
    <brk id="71" max="6" man="1"/>
    <brk id="98" max="6" man="1"/>
    <brk id="122" max="6" man="1"/>
    <brk id="143" max="6" man="1"/>
    <brk id="1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C100-71BB-4BE3-8E6C-6C0E98A3248C}">
  <dimension ref="A1:H133"/>
  <sheetViews>
    <sheetView view="pageBreakPreview" topLeftCell="A55" zoomScale="90" zoomScaleNormal="100" zoomScaleSheetLayoutView="90" zoomScalePageLayoutView="77" workbookViewId="0">
      <selection activeCell="E48" sqref="E48"/>
    </sheetView>
  </sheetViews>
  <sheetFormatPr defaultRowHeight="12.75" x14ac:dyDescent="0.2"/>
  <cols>
    <col min="1" max="1" width="5.7109375" style="40" customWidth="1"/>
    <col min="2" max="2" width="8.7109375" style="40" customWidth="1"/>
    <col min="3" max="3" width="44.28515625" style="39" customWidth="1"/>
    <col min="4" max="4" width="6.7109375" style="38" customWidth="1"/>
    <col min="5" max="5" width="8.85546875" style="38" customWidth="1"/>
    <col min="6" max="6" width="11.140625" style="37" customWidth="1"/>
    <col min="7" max="7" width="20.7109375" style="36" customWidth="1"/>
    <col min="8" max="8" width="12" style="35" customWidth="1"/>
    <col min="9" max="9" width="8.85546875" customWidth="1"/>
    <col min="10" max="10" width="8.42578125" customWidth="1"/>
    <col min="11" max="11" width="8.28515625" customWidth="1"/>
    <col min="12" max="12" width="8.7109375" customWidth="1"/>
  </cols>
  <sheetData>
    <row r="1" spans="1:7" s="76" customFormat="1" ht="41.25" customHeight="1" x14ac:dyDescent="0.2">
      <c r="A1" s="357" t="s">
        <v>284</v>
      </c>
      <c r="B1" s="357"/>
      <c r="C1" s="357"/>
      <c r="D1" s="357"/>
      <c r="E1" s="357"/>
      <c r="F1" s="357"/>
      <c r="G1" s="357"/>
    </row>
    <row r="2" spans="1:7" s="76" customFormat="1" ht="14.25" x14ac:dyDescent="0.2">
      <c r="B2" s="77"/>
      <c r="E2" s="78"/>
      <c r="F2" s="78"/>
      <c r="G2" s="79"/>
    </row>
    <row r="3" spans="1:7" s="76" customFormat="1" ht="15.75" x14ac:dyDescent="0.25">
      <c r="A3" s="80" t="s">
        <v>408</v>
      </c>
      <c r="B3" s="77"/>
      <c r="E3" s="78"/>
      <c r="F3" s="78"/>
      <c r="G3" s="79"/>
    </row>
    <row r="4" spans="1:7" s="76" customFormat="1" ht="14.25" x14ac:dyDescent="0.2">
      <c r="B4" s="77"/>
      <c r="E4" s="78"/>
      <c r="F4" s="78"/>
      <c r="G4" s="79"/>
    </row>
    <row r="5" spans="1:7" s="76" customFormat="1" ht="15.75" x14ac:dyDescent="0.25">
      <c r="B5" s="77"/>
      <c r="C5" s="81" t="s">
        <v>239</v>
      </c>
      <c r="E5" s="78"/>
      <c r="F5" s="78"/>
      <c r="G5" s="79"/>
    </row>
    <row r="6" spans="1:7" s="76" customFormat="1" ht="15" x14ac:dyDescent="0.2">
      <c r="B6" s="77"/>
      <c r="C6" s="82" t="s">
        <v>273</v>
      </c>
      <c r="D6" s="358">
        <f>G21</f>
        <v>0</v>
      </c>
      <c r="E6" s="358"/>
      <c r="F6" s="358"/>
      <c r="G6" s="79"/>
    </row>
    <row r="7" spans="1:7" s="76" customFormat="1" ht="15" x14ac:dyDescent="0.2">
      <c r="B7" s="77"/>
      <c r="C7" s="82" t="s">
        <v>274</v>
      </c>
      <c r="D7" s="359">
        <f>G26</f>
        <v>0</v>
      </c>
      <c r="E7" s="359"/>
      <c r="F7" s="359"/>
      <c r="G7" s="79"/>
    </row>
    <row r="8" spans="1:7" s="76" customFormat="1" ht="15" x14ac:dyDescent="0.2">
      <c r="B8" s="77"/>
      <c r="C8" s="82" t="s">
        <v>275</v>
      </c>
      <c r="D8" s="358">
        <f>G41</f>
        <v>0</v>
      </c>
      <c r="E8" s="358"/>
      <c r="F8" s="358"/>
      <c r="G8" s="79"/>
    </row>
    <row r="9" spans="1:7" s="76" customFormat="1" ht="15" x14ac:dyDescent="0.2">
      <c r="B9" s="77"/>
      <c r="C9" s="82" t="s">
        <v>276</v>
      </c>
      <c r="D9" s="358">
        <f>G49</f>
        <v>0</v>
      </c>
      <c r="E9" s="358"/>
      <c r="F9" s="358"/>
      <c r="G9" s="79"/>
    </row>
    <row r="10" spans="1:7" s="76" customFormat="1" ht="15" x14ac:dyDescent="0.2">
      <c r="B10" s="77"/>
      <c r="C10" s="82" t="s">
        <v>291</v>
      </c>
      <c r="D10" s="358">
        <f>G76</f>
        <v>0</v>
      </c>
      <c r="E10" s="358"/>
      <c r="F10" s="358"/>
      <c r="G10" s="79"/>
    </row>
    <row r="11" spans="1:7" s="76" customFormat="1" ht="15" x14ac:dyDescent="0.2">
      <c r="B11" s="77"/>
      <c r="C11" s="82" t="s">
        <v>292</v>
      </c>
      <c r="D11" s="358">
        <f>G85</f>
        <v>0</v>
      </c>
      <c r="E11" s="358"/>
      <c r="F11" s="358"/>
      <c r="G11" s="79"/>
    </row>
    <row r="12" spans="1:7" s="76" customFormat="1" ht="14.25" x14ac:dyDescent="0.2">
      <c r="B12" s="77"/>
      <c r="C12" s="83"/>
      <c r="D12" s="84"/>
      <c r="E12" s="84"/>
      <c r="F12" s="78"/>
      <c r="G12" s="79"/>
    </row>
    <row r="13" spans="1:7" s="76" customFormat="1" ht="15" x14ac:dyDescent="0.2">
      <c r="B13" s="77"/>
      <c r="C13" s="85" t="s">
        <v>269</v>
      </c>
      <c r="D13" s="360">
        <f>SUM(D6:F11)</f>
        <v>0</v>
      </c>
      <c r="E13" s="360"/>
      <c r="F13" s="360"/>
      <c r="G13" s="79"/>
    </row>
    <row r="14" spans="1:7" s="76" customFormat="1" ht="14.25" x14ac:dyDescent="0.2">
      <c r="B14" s="77"/>
      <c r="C14" s="83" t="s">
        <v>270</v>
      </c>
      <c r="D14" s="361">
        <f>ROUND(0.1*D13,2)</f>
        <v>0</v>
      </c>
      <c r="E14" s="361"/>
      <c r="F14" s="361"/>
      <c r="G14" s="79"/>
    </row>
    <row r="15" spans="1:7" s="76" customFormat="1" ht="14.25" x14ac:dyDescent="0.2">
      <c r="B15" s="77"/>
      <c r="C15" s="76" t="s">
        <v>271</v>
      </c>
      <c r="D15" s="362">
        <f>ROUND(0.22*(D13+D14),2)</f>
        <v>0</v>
      </c>
      <c r="E15" s="362"/>
      <c r="F15" s="362"/>
      <c r="G15" s="79"/>
    </row>
    <row r="16" spans="1:7" s="76" customFormat="1" ht="14.25" x14ac:dyDescent="0.2">
      <c r="B16" s="77"/>
      <c r="D16" s="84"/>
      <c r="E16" s="84"/>
      <c r="F16" s="78"/>
      <c r="G16" s="79"/>
    </row>
    <row r="17" spans="1:8" s="76" customFormat="1" ht="16.5" thickBot="1" x14ac:dyDescent="0.3">
      <c r="B17" s="77"/>
      <c r="C17" s="86" t="s">
        <v>272</v>
      </c>
      <c r="D17" s="363">
        <f>SUM(D13:F15)</f>
        <v>0</v>
      </c>
      <c r="E17" s="363"/>
      <c r="F17" s="363"/>
      <c r="G17" s="79"/>
    </row>
    <row r="18" spans="1:8" s="76" customFormat="1" ht="15" thickTop="1" x14ac:dyDescent="0.2">
      <c r="B18" s="77"/>
      <c r="E18" s="78"/>
      <c r="F18" s="78"/>
      <c r="G18" s="79"/>
    </row>
    <row r="19" spans="1:8" s="76" customFormat="1" ht="14.25" x14ac:dyDescent="0.2">
      <c r="B19" s="77"/>
      <c r="E19" s="78"/>
      <c r="F19" s="78"/>
      <c r="G19" s="79"/>
    </row>
    <row r="20" spans="1:8" s="101" customFormat="1" ht="25.5" x14ac:dyDescent="0.2">
      <c r="A20" s="87" t="s">
        <v>277</v>
      </c>
      <c r="B20" s="87" t="s">
        <v>278</v>
      </c>
      <c r="C20" s="98" t="s">
        <v>279</v>
      </c>
      <c r="D20" s="87" t="s">
        <v>280</v>
      </c>
      <c r="E20" s="97" t="s">
        <v>238</v>
      </c>
      <c r="F20" s="99" t="s">
        <v>281</v>
      </c>
      <c r="G20" s="100" t="s">
        <v>282</v>
      </c>
    </row>
    <row r="21" spans="1:8" s="53" customFormat="1" ht="15" x14ac:dyDescent="0.25">
      <c r="A21" s="88" t="s">
        <v>283</v>
      </c>
      <c r="B21" s="89"/>
      <c r="C21" s="90"/>
      <c r="D21" s="91"/>
      <c r="E21" s="92"/>
      <c r="F21" s="92"/>
      <c r="G21" s="93">
        <f>ROUND(SUM(G22:G24),2)</f>
        <v>0</v>
      </c>
    </row>
    <row r="22" spans="1:8" s="27" customFormat="1" x14ac:dyDescent="0.2">
      <c r="A22" s="103" t="s">
        <v>3</v>
      </c>
      <c r="B22" s="103" t="s">
        <v>390</v>
      </c>
      <c r="C22" s="104" t="s">
        <v>1</v>
      </c>
      <c r="D22" s="105" t="s">
        <v>2</v>
      </c>
      <c r="E22" s="337">
        <v>197</v>
      </c>
      <c r="F22" s="138"/>
      <c r="G22" s="106">
        <f>ROUND(E22*F22,2)</f>
        <v>0</v>
      </c>
      <c r="H22" s="22"/>
    </row>
    <row r="23" spans="1:8" x14ac:dyDescent="0.2">
      <c r="A23" s="154" t="s">
        <v>4</v>
      </c>
      <c r="B23" s="154" t="s">
        <v>96</v>
      </c>
      <c r="C23" s="155" t="s">
        <v>7</v>
      </c>
      <c r="D23" s="158" t="s">
        <v>8</v>
      </c>
      <c r="E23" s="157">
        <v>12</v>
      </c>
      <c r="F23" s="314"/>
      <c r="G23" s="106">
        <f t="shared" ref="G23:G24" si="0">ROUND(E23*F23,2)</f>
        <v>0</v>
      </c>
    </row>
    <row r="24" spans="1:8" ht="25.5" x14ac:dyDescent="0.2">
      <c r="A24" s="154" t="s">
        <v>20</v>
      </c>
      <c r="B24" s="154" t="s">
        <v>197</v>
      </c>
      <c r="C24" s="156" t="s">
        <v>391</v>
      </c>
      <c r="D24" s="159" t="s">
        <v>8</v>
      </c>
      <c r="E24" s="157">
        <v>45</v>
      </c>
      <c r="F24" s="314"/>
      <c r="G24" s="106">
        <f t="shared" si="0"/>
        <v>0</v>
      </c>
    </row>
    <row r="25" spans="1:8" x14ac:dyDescent="0.2">
      <c r="F25" s="315"/>
      <c r="G25" s="38"/>
    </row>
    <row r="26" spans="1:8" s="53" customFormat="1" ht="15" x14ac:dyDescent="0.25">
      <c r="A26" s="88" t="s">
        <v>294</v>
      </c>
      <c r="B26" s="89"/>
      <c r="C26" s="90"/>
      <c r="D26" s="91"/>
      <c r="E26" s="92"/>
      <c r="F26" s="92"/>
      <c r="G26" s="93">
        <f>ROUND(SUM(G27:G39),2)</f>
        <v>0</v>
      </c>
    </row>
    <row r="27" spans="1:8" ht="25.5" x14ac:dyDescent="0.2">
      <c r="A27" s="173" t="s">
        <v>26</v>
      </c>
      <c r="B27" s="173" t="s">
        <v>89</v>
      </c>
      <c r="C27" s="174" t="s">
        <v>15</v>
      </c>
      <c r="D27" s="173" t="s">
        <v>10</v>
      </c>
      <c r="E27" s="337">
        <v>183</v>
      </c>
      <c r="F27" s="316"/>
      <c r="G27" s="106">
        <f>ROUND(E27*F27,2)</f>
        <v>0</v>
      </c>
    </row>
    <row r="28" spans="1:8" ht="25.5" x14ac:dyDescent="0.2">
      <c r="A28" s="154" t="s">
        <v>27</v>
      </c>
      <c r="B28" s="154" t="s">
        <v>90</v>
      </c>
      <c r="C28" s="175" t="s">
        <v>544</v>
      </c>
      <c r="D28" s="154" t="s">
        <v>10</v>
      </c>
      <c r="E28" s="157">
        <v>183</v>
      </c>
      <c r="F28" s="314"/>
      <c r="G28" s="106">
        <f t="shared" ref="G28:G39" si="1">ROUND(E28*F28,2)</f>
        <v>0</v>
      </c>
    </row>
    <row r="29" spans="1:8" ht="38.25" x14ac:dyDescent="0.2">
      <c r="A29" s="154" t="s">
        <v>28</v>
      </c>
      <c r="B29" s="154" t="s">
        <v>95</v>
      </c>
      <c r="C29" s="175" t="s">
        <v>543</v>
      </c>
      <c r="D29" s="176" t="s">
        <v>10</v>
      </c>
      <c r="E29" s="338">
        <v>137</v>
      </c>
      <c r="F29" s="314"/>
      <c r="G29" s="106">
        <f t="shared" si="1"/>
        <v>0</v>
      </c>
    </row>
    <row r="30" spans="1:8" ht="51" x14ac:dyDescent="0.2">
      <c r="A30" s="154" t="s">
        <v>29</v>
      </c>
      <c r="B30" s="176" t="s">
        <v>92</v>
      </c>
      <c r="C30" s="175" t="s">
        <v>91</v>
      </c>
      <c r="D30" s="176" t="s">
        <v>10</v>
      </c>
      <c r="E30" s="338">
        <v>376.2</v>
      </c>
      <c r="F30" s="314"/>
      <c r="G30" s="106">
        <f t="shared" si="1"/>
        <v>0</v>
      </c>
    </row>
    <row r="31" spans="1:8" ht="25.5" x14ac:dyDescent="0.2">
      <c r="A31" s="154" t="s">
        <v>31</v>
      </c>
      <c r="B31" s="154" t="s">
        <v>11</v>
      </c>
      <c r="C31" s="175" t="s">
        <v>88</v>
      </c>
      <c r="D31" s="154" t="s">
        <v>9</v>
      </c>
      <c r="E31" s="157">
        <v>732</v>
      </c>
      <c r="F31" s="314"/>
      <c r="G31" s="106">
        <f t="shared" si="1"/>
        <v>0</v>
      </c>
    </row>
    <row r="32" spans="1:8" ht="25.5" x14ac:dyDescent="0.2">
      <c r="A32" s="154" t="s">
        <v>32</v>
      </c>
      <c r="B32" s="154" t="s">
        <v>87</v>
      </c>
      <c r="C32" s="175" t="s">
        <v>86</v>
      </c>
      <c r="D32" s="148" t="s">
        <v>9</v>
      </c>
      <c r="E32" s="338">
        <v>685</v>
      </c>
      <c r="F32" s="314"/>
      <c r="G32" s="106">
        <f t="shared" si="1"/>
        <v>0</v>
      </c>
    </row>
    <row r="33" spans="1:8" ht="25.5" x14ac:dyDescent="0.2">
      <c r="A33" s="154" t="s">
        <v>33</v>
      </c>
      <c r="B33" s="154" t="s">
        <v>106</v>
      </c>
      <c r="C33" s="175" t="s">
        <v>70</v>
      </c>
      <c r="D33" s="148" t="s">
        <v>10</v>
      </c>
      <c r="E33" s="338">
        <v>156</v>
      </c>
      <c r="F33" s="314"/>
      <c r="G33" s="106">
        <f t="shared" si="1"/>
        <v>0</v>
      </c>
    </row>
    <row r="34" spans="1:8" ht="38.25" x14ac:dyDescent="0.2">
      <c r="A34" s="154" t="s">
        <v>34</v>
      </c>
      <c r="B34" s="154" t="s">
        <v>106</v>
      </c>
      <c r="C34" s="175" t="s">
        <v>593</v>
      </c>
      <c r="D34" s="148" t="s">
        <v>10</v>
      </c>
      <c r="E34" s="338">
        <v>0</v>
      </c>
      <c r="F34" s="314"/>
      <c r="G34" s="106">
        <f t="shared" si="1"/>
        <v>0</v>
      </c>
    </row>
    <row r="35" spans="1:8" ht="25.5" x14ac:dyDescent="0.2">
      <c r="A35" s="154" t="s">
        <v>35</v>
      </c>
      <c r="B35" s="154" t="s">
        <v>12</v>
      </c>
      <c r="C35" s="175" t="s">
        <v>297</v>
      </c>
      <c r="D35" s="148" t="s">
        <v>10</v>
      </c>
      <c r="E35" s="338">
        <v>240</v>
      </c>
      <c r="F35" s="314"/>
      <c r="G35" s="106">
        <f t="shared" si="1"/>
        <v>0</v>
      </c>
    </row>
    <row r="36" spans="1:8" ht="38.25" x14ac:dyDescent="0.2">
      <c r="A36" s="154" t="s">
        <v>36</v>
      </c>
      <c r="B36" s="154" t="s">
        <v>106</v>
      </c>
      <c r="C36" s="175" t="s">
        <v>298</v>
      </c>
      <c r="D36" s="148" t="s">
        <v>10</v>
      </c>
      <c r="E36" s="338">
        <v>74</v>
      </c>
      <c r="F36" s="314"/>
      <c r="G36" s="106">
        <f t="shared" si="1"/>
        <v>0</v>
      </c>
    </row>
    <row r="37" spans="1:8" x14ac:dyDescent="0.2">
      <c r="A37" s="154" t="s">
        <v>59</v>
      </c>
      <c r="B37" s="154" t="s">
        <v>13</v>
      </c>
      <c r="C37" s="155" t="s">
        <v>83</v>
      </c>
      <c r="D37" s="154" t="s">
        <v>9</v>
      </c>
      <c r="E37" s="157">
        <v>128</v>
      </c>
      <c r="F37" s="314"/>
      <c r="G37" s="106">
        <f t="shared" si="1"/>
        <v>0</v>
      </c>
    </row>
    <row r="38" spans="1:8" ht="25.5" x14ac:dyDescent="0.2">
      <c r="A38" s="154" t="s">
        <v>63</v>
      </c>
      <c r="B38" s="154" t="s">
        <v>105</v>
      </c>
      <c r="C38" s="175" t="s">
        <v>14</v>
      </c>
      <c r="D38" s="154" t="s">
        <v>9</v>
      </c>
      <c r="E38" s="157">
        <v>128</v>
      </c>
      <c r="F38" s="314"/>
      <c r="G38" s="106">
        <f t="shared" si="1"/>
        <v>0</v>
      </c>
    </row>
    <row r="39" spans="1:8" ht="25.5" x14ac:dyDescent="0.2">
      <c r="A39" s="154" t="s">
        <v>69</v>
      </c>
      <c r="B39" s="154" t="s">
        <v>107</v>
      </c>
      <c r="C39" s="175" t="s">
        <v>300</v>
      </c>
      <c r="D39" s="154" t="s">
        <v>10</v>
      </c>
      <c r="E39" s="157">
        <v>137</v>
      </c>
      <c r="F39" s="314"/>
      <c r="G39" s="106">
        <f t="shared" si="1"/>
        <v>0</v>
      </c>
    </row>
    <row r="40" spans="1:8" x14ac:dyDescent="0.2">
      <c r="F40" s="315"/>
      <c r="G40" s="38"/>
    </row>
    <row r="41" spans="1:8" s="53" customFormat="1" ht="15" x14ac:dyDescent="0.25">
      <c r="A41" s="88" t="s">
        <v>301</v>
      </c>
      <c r="B41" s="89"/>
      <c r="C41" s="90"/>
      <c r="D41" s="91"/>
      <c r="E41" s="92"/>
      <c r="F41" s="92"/>
      <c r="G41" s="93">
        <f>ROUND(SUM(G42:G47),2)</f>
        <v>0</v>
      </c>
    </row>
    <row r="42" spans="1:8" ht="51" x14ac:dyDescent="0.2">
      <c r="A42" s="173" t="s">
        <v>72</v>
      </c>
      <c r="B42" s="173" t="s">
        <v>108</v>
      </c>
      <c r="C42" s="177" t="s">
        <v>392</v>
      </c>
      <c r="D42" s="173" t="s">
        <v>10</v>
      </c>
      <c r="E42" s="337">
        <v>156</v>
      </c>
      <c r="F42" s="316"/>
      <c r="G42" s="106">
        <f>ROUND(E42*F42,2)</f>
        <v>0</v>
      </c>
    </row>
    <row r="43" spans="1:8" ht="51" x14ac:dyDescent="0.2">
      <c r="A43" s="154" t="s">
        <v>37</v>
      </c>
      <c r="B43" s="154" t="s">
        <v>108</v>
      </c>
      <c r="C43" s="156" t="s">
        <v>393</v>
      </c>
      <c r="D43" s="154" t="s">
        <v>10</v>
      </c>
      <c r="E43" s="157">
        <v>138</v>
      </c>
      <c r="F43" s="314"/>
      <c r="G43" s="106">
        <f t="shared" ref="G43:G47" si="2">ROUND(E43*F43,2)</f>
        <v>0</v>
      </c>
    </row>
    <row r="44" spans="1:8" ht="25.5" x14ac:dyDescent="0.2">
      <c r="A44" s="154" t="s">
        <v>38</v>
      </c>
      <c r="B44" s="154" t="s">
        <v>16</v>
      </c>
      <c r="C44" s="175" t="s">
        <v>18</v>
      </c>
      <c r="D44" s="154" t="s">
        <v>9</v>
      </c>
      <c r="E44" s="157">
        <v>380.6</v>
      </c>
      <c r="F44" s="314"/>
      <c r="G44" s="106">
        <f t="shared" si="2"/>
        <v>0</v>
      </c>
    </row>
    <row r="45" spans="1:8" ht="38.25" x14ac:dyDescent="0.2">
      <c r="A45" s="154" t="s">
        <v>39</v>
      </c>
      <c r="B45" s="154" t="s">
        <v>109</v>
      </c>
      <c r="C45" s="175" t="s">
        <v>304</v>
      </c>
      <c r="D45" s="154" t="s">
        <v>9</v>
      </c>
      <c r="E45" s="157">
        <v>493</v>
      </c>
      <c r="F45" s="314"/>
      <c r="G45" s="106">
        <f t="shared" si="2"/>
        <v>0</v>
      </c>
      <c r="H45" s="340"/>
    </row>
    <row r="46" spans="1:8" ht="25.5" x14ac:dyDescent="0.2">
      <c r="A46" s="154" t="s">
        <v>45</v>
      </c>
      <c r="B46" s="154" t="s">
        <v>114</v>
      </c>
      <c r="C46" s="175" t="s">
        <v>79</v>
      </c>
      <c r="D46" s="154" t="s">
        <v>2</v>
      </c>
      <c r="E46" s="157">
        <v>260</v>
      </c>
      <c r="F46" s="314"/>
      <c r="G46" s="106">
        <f t="shared" si="2"/>
        <v>0</v>
      </c>
    </row>
    <row r="47" spans="1:8" ht="25.5" x14ac:dyDescent="0.2">
      <c r="A47" s="154" t="s">
        <v>46</v>
      </c>
      <c r="B47" s="154" t="s">
        <v>115</v>
      </c>
      <c r="C47" s="175" t="s">
        <v>71</v>
      </c>
      <c r="D47" s="154" t="s">
        <v>2</v>
      </c>
      <c r="E47" s="157">
        <v>211</v>
      </c>
      <c r="F47" s="314"/>
      <c r="G47" s="106">
        <f t="shared" si="2"/>
        <v>0</v>
      </c>
    </row>
    <row r="48" spans="1:8" x14ac:dyDescent="0.2">
      <c r="F48" s="315"/>
      <c r="G48" s="38"/>
    </row>
    <row r="49" spans="1:7" s="53" customFormat="1" ht="15" x14ac:dyDescent="0.25">
      <c r="A49" s="88" t="s">
        <v>313</v>
      </c>
      <c r="B49" s="89"/>
      <c r="C49" s="90"/>
      <c r="D49" s="91"/>
      <c r="E49" s="92"/>
      <c r="F49" s="92"/>
      <c r="G49" s="93">
        <f>ROUND(SUM(G50:G74),2)</f>
        <v>0</v>
      </c>
    </row>
    <row r="50" spans="1:7" x14ac:dyDescent="0.2">
      <c r="A50" s="173" t="s">
        <v>68</v>
      </c>
      <c r="B50" s="173" t="s">
        <v>178</v>
      </c>
      <c r="C50" s="153" t="s">
        <v>119</v>
      </c>
      <c r="D50" s="178" t="s">
        <v>2</v>
      </c>
      <c r="E50" s="190">
        <v>287</v>
      </c>
      <c r="F50" s="316"/>
      <c r="G50" s="106">
        <f>ROUND(E50*F50,2)</f>
        <v>0</v>
      </c>
    </row>
    <row r="51" spans="1:7" x14ac:dyDescent="0.2">
      <c r="A51" s="154" t="s">
        <v>47</v>
      </c>
      <c r="B51" s="179" t="s">
        <v>179</v>
      </c>
      <c r="C51" s="179" t="s">
        <v>120</v>
      </c>
      <c r="D51" s="179" t="s">
        <v>8</v>
      </c>
      <c r="E51" s="183">
        <v>12</v>
      </c>
      <c r="F51" s="180"/>
      <c r="G51" s="106">
        <f t="shared" ref="G51:G74" si="3">ROUND(E51*F51,2)</f>
        <v>0</v>
      </c>
    </row>
    <row r="52" spans="1:7" ht="25.5" x14ac:dyDescent="0.2">
      <c r="A52" s="154" t="s">
        <v>48</v>
      </c>
      <c r="B52" s="154" t="s">
        <v>93</v>
      </c>
      <c r="C52" s="175" t="s">
        <v>314</v>
      </c>
      <c r="D52" s="179" t="s">
        <v>10</v>
      </c>
      <c r="E52" s="183">
        <v>233</v>
      </c>
      <c r="F52" s="314"/>
      <c r="G52" s="106">
        <f t="shared" si="3"/>
        <v>0</v>
      </c>
    </row>
    <row r="53" spans="1:7" ht="38.25" x14ac:dyDescent="0.2">
      <c r="A53" s="154" t="s">
        <v>67</v>
      </c>
      <c r="B53" s="179" t="s">
        <v>93</v>
      </c>
      <c r="C53" s="181" t="s">
        <v>315</v>
      </c>
      <c r="D53" s="154" t="s">
        <v>10</v>
      </c>
      <c r="E53" s="157">
        <v>233</v>
      </c>
      <c r="F53" s="182"/>
      <c r="G53" s="106">
        <f t="shared" si="3"/>
        <v>0</v>
      </c>
    </row>
    <row r="54" spans="1:7" x14ac:dyDescent="0.2">
      <c r="A54" s="154" t="s">
        <v>49</v>
      </c>
      <c r="B54" s="154" t="s">
        <v>180</v>
      </c>
      <c r="C54" s="155" t="s">
        <v>121</v>
      </c>
      <c r="D54" s="179" t="s">
        <v>9</v>
      </c>
      <c r="E54" s="183">
        <v>144</v>
      </c>
      <c r="F54" s="314"/>
      <c r="G54" s="106">
        <f t="shared" si="3"/>
        <v>0</v>
      </c>
    </row>
    <row r="55" spans="1:7" ht="45.75" customHeight="1" x14ac:dyDescent="0.2">
      <c r="A55" s="154" t="s">
        <v>74</v>
      </c>
      <c r="B55" s="156" t="s">
        <v>316</v>
      </c>
      <c r="C55" s="175" t="s">
        <v>319</v>
      </c>
      <c r="D55" s="154" t="s">
        <v>2</v>
      </c>
      <c r="E55" s="157">
        <v>42</v>
      </c>
      <c r="F55" s="314"/>
      <c r="G55" s="106">
        <f t="shared" si="3"/>
        <v>0</v>
      </c>
    </row>
    <row r="56" spans="1:7" ht="44.25" customHeight="1" x14ac:dyDescent="0.2">
      <c r="A56" s="154" t="s">
        <v>62</v>
      </c>
      <c r="B56" s="156" t="s">
        <v>317</v>
      </c>
      <c r="C56" s="175" t="s">
        <v>318</v>
      </c>
      <c r="D56" s="154" t="s">
        <v>2</v>
      </c>
      <c r="E56" s="157">
        <v>39</v>
      </c>
      <c r="F56" s="314"/>
      <c r="G56" s="106">
        <f t="shared" si="3"/>
        <v>0</v>
      </c>
    </row>
    <row r="57" spans="1:7" ht="42" customHeight="1" x14ac:dyDescent="0.2">
      <c r="A57" s="154" t="s">
        <v>75</v>
      </c>
      <c r="B57" s="156" t="s">
        <v>320</v>
      </c>
      <c r="C57" s="175" t="s">
        <v>394</v>
      </c>
      <c r="D57" s="154" t="s">
        <v>2</v>
      </c>
      <c r="E57" s="157">
        <v>102</v>
      </c>
      <c r="F57" s="314"/>
      <c r="G57" s="106">
        <f t="shared" si="3"/>
        <v>0</v>
      </c>
    </row>
    <row r="58" spans="1:7" ht="39.75" customHeight="1" x14ac:dyDescent="0.2">
      <c r="A58" s="154" t="s">
        <v>60</v>
      </c>
      <c r="B58" s="156" t="s">
        <v>321</v>
      </c>
      <c r="C58" s="175" t="s">
        <v>395</v>
      </c>
      <c r="D58" s="154" t="s">
        <v>2</v>
      </c>
      <c r="E58" s="157">
        <v>104</v>
      </c>
      <c r="F58" s="314"/>
      <c r="G58" s="106">
        <f t="shared" si="3"/>
        <v>0</v>
      </c>
    </row>
    <row r="59" spans="1:7" x14ac:dyDescent="0.2">
      <c r="A59" s="154" t="s">
        <v>132</v>
      </c>
      <c r="B59" s="154" t="s">
        <v>182</v>
      </c>
      <c r="C59" s="155" t="s">
        <v>122</v>
      </c>
      <c r="D59" s="179" t="s">
        <v>10</v>
      </c>
      <c r="E59" s="183">
        <v>14.4</v>
      </c>
      <c r="F59" s="314"/>
      <c r="G59" s="106">
        <f t="shared" si="3"/>
        <v>0</v>
      </c>
    </row>
    <row r="60" spans="1:7" ht="41.25" customHeight="1" x14ac:dyDescent="0.2">
      <c r="A60" s="154" t="s">
        <v>133</v>
      </c>
      <c r="B60" s="179" t="s">
        <v>181</v>
      </c>
      <c r="C60" s="181" t="s">
        <v>329</v>
      </c>
      <c r="D60" s="179" t="s">
        <v>10</v>
      </c>
      <c r="E60" s="183">
        <v>56</v>
      </c>
      <c r="F60" s="180"/>
      <c r="G60" s="106">
        <f t="shared" si="3"/>
        <v>0</v>
      </c>
    </row>
    <row r="61" spans="1:7" ht="25.5" x14ac:dyDescent="0.2">
      <c r="A61" s="154" t="s">
        <v>134</v>
      </c>
      <c r="B61" s="179" t="s">
        <v>183</v>
      </c>
      <c r="C61" s="181" t="s">
        <v>330</v>
      </c>
      <c r="D61" s="179" t="s">
        <v>10</v>
      </c>
      <c r="E61" s="183">
        <v>123</v>
      </c>
      <c r="F61" s="182"/>
      <c r="G61" s="106">
        <f t="shared" si="3"/>
        <v>0</v>
      </c>
    </row>
    <row r="62" spans="1:7" ht="38.25" x14ac:dyDescent="0.2">
      <c r="A62" s="154" t="s">
        <v>135</v>
      </c>
      <c r="B62" s="179" t="s">
        <v>106</v>
      </c>
      <c r="C62" s="181" t="s">
        <v>396</v>
      </c>
      <c r="D62" s="179" t="s">
        <v>10</v>
      </c>
      <c r="E62" s="183">
        <v>280</v>
      </c>
      <c r="F62" s="182"/>
      <c r="G62" s="106">
        <f t="shared" si="3"/>
        <v>0</v>
      </c>
    </row>
    <row r="63" spans="1:7" ht="63.75" x14ac:dyDescent="0.2">
      <c r="A63" s="154" t="s">
        <v>136</v>
      </c>
      <c r="B63" s="179" t="s">
        <v>184</v>
      </c>
      <c r="C63" s="181" t="s">
        <v>123</v>
      </c>
      <c r="D63" s="154" t="s">
        <v>8</v>
      </c>
      <c r="E63" s="157">
        <v>12</v>
      </c>
      <c r="F63" s="182"/>
      <c r="G63" s="106">
        <f t="shared" si="3"/>
        <v>0</v>
      </c>
    </row>
    <row r="64" spans="1:7" ht="51" x14ac:dyDescent="0.2">
      <c r="A64" s="154" t="s">
        <v>137</v>
      </c>
      <c r="B64" s="154" t="s">
        <v>184</v>
      </c>
      <c r="C64" s="175" t="s">
        <v>397</v>
      </c>
      <c r="D64" s="154" t="s">
        <v>8</v>
      </c>
      <c r="E64" s="157">
        <v>2</v>
      </c>
      <c r="F64" s="182"/>
      <c r="G64" s="106">
        <f t="shared" si="3"/>
        <v>0</v>
      </c>
    </row>
    <row r="65" spans="1:7" ht="63.75" x14ac:dyDescent="0.2">
      <c r="A65" s="154" t="s">
        <v>138</v>
      </c>
      <c r="B65" s="154" t="s">
        <v>230</v>
      </c>
      <c r="C65" s="175" t="s">
        <v>398</v>
      </c>
      <c r="D65" s="179" t="s">
        <v>8</v>
      </c>
      <c r="E65" s="157">
        <v>3</v>
      </c>
      <c r="F65" s="182"/>
      <c r="G65" s="106">
        <f t="shared" si="3"/>
        <v>0</v>
      </c>
    </row>
    <row r="66" spans="1:7" ht="63.75" x14ac:dyDescent="0.2">
      <c r="A66" s="154" t="s">
        <v>139</v>
      </c>
      <c r="B66" s="154" t="s">
        <v>186</v>
      </c>
      <c r="C66" s="175" t="s">
        <v>399</v>
      </c>
      <c r="D66" s="179" t="s">
        <v>8</v>
      </c>
      <c r="E66" s="157">
        <v>1</v>
      </c>
      <c r="F66" s="182"/>
      <c r="G66" s="106">
        <f t="shared" si="3"/>
        <v>0</v>
      </c>
    </row>
    <row r="67" spans="1:7" ht="63.75" x14ac:dyDescent="0.2">
      <c r="A67" s="154" t="s">
        <v>140</v>
      </c>
      <c r="B67" s="179" t="s">
        <v>185</v>
      </c>
      <c r="C67" s="181" t="s">
        <v>400</v>
      </c>
      <c r="D67" s="179" t="s">
        <v>8</v>
      </c>
      <c r="E67" s="157">
        <v>4</v>
      </c>
      <c r="F67" s="182"/>
      <c r="G67" s="106">
        <f t="shared" si="3"/>
        <v>0</v>
      </c>
    </row>
    <row r="68" spans="1:7" ht="25.5" x14ac:dyDescent="0.2">
      <c r="A68" s="154" t="s">
        <v>146</v>
      </c>
      <c r="B68" s="179" t="s">
        <v>188</v>
      </c>
      <c r="C68" s="181" t="s">
        <v>401</v>
      </c>
      <c r="D68" s="179" t="s">
        <v>8</v>
      </c>
      <c r="E68" s="157">
        <v>4</v>
      </c>
      <c r="F68" s="182"/>
      <c r="G68" s="106">
        <f t="shared" si="3"/>
        <v>0</v>
      </c>
    </row>
    <row r="69" spans="1:7" ht="25.5" x14ac:dyDescent="0.2">
      <c r="A69" s="154" t="s">
        <v>147</v>
      </c>
      <c r="B69" s="179" t="s">
        <v>189</v>
      </c>
      <c r="C69" s="181" t="s">
        <v>340</v>
      </c>
      <c r="D69" s="179" t="s">
        <v>8</v>
      </c>
      <c r="E69" s="183">
        <v>4</v>
      </c>
      <c r="F69" s="182"/>
      <c r="G69" s="106">
        <f t="shared" si="3"/>
        <v>0</v>
      </c>
    </row>
    <row r="70" spans="1:7" x14ac:dyDescent="0.2">
      <c r="A70" s="154" t="s">
        <v>148</v>
      </c>
      <c r="B70" s="179" t="s">
        <v>191</v>
      </c>
      <c r="C70" s="179" t="s">
        <v>341</v>
      </c>
      <c r="D70" s="179" t="s">
        <v>8</v>
      </c>
      <c r="E70" s="183">
        <v>1</v>
      </c>
      <c r="F70" s="182"/>
      <c r="G70" s="106">
        <f t="shared" si="3"/>
        <v>0</v>
      </c>
    </row>
    <row r="71" spans="1:7" ht="51" x14ac:dyDescent="0.2">
      <c r="A71" s="154" t="s">
        <v>151</v>
      </c>
      <c r="B71" s="179" t="s">
        <v>195</v>
      </c>
      <c r="C71" s="181" t="s">
        <v>402</v>
      </c>
      <c r="D71" s="179" t="s">
        <v>10</v>
      </c>
      <c r="E71" s="183">
        <v>1.4</v>
      </c>
      <c r="F71" s="180"/>
      <c r="G71" s="106">
        <f t="shared" si="3"/>
        <v>0</v>
      </c>
    </row>
    <row r="72" spans="1:7" x14ac:dyDescent="0.2">
      <c r="A72" s="154" t="s">
        <v>152</v>
      </c>
      <c r="B72" s="179" t="s">
        <v>190</v>
      </c>
      <c r="C72" s="179" t="s">
        <v>345</v>
      </c>
      <c r="D72" s="155" t="s">
        <v>10</v>
      </c>
      <c r="E72" s="157">
        <v>23</v>
      </c>
      <c r="F72" s="182"/>
      <c r="G72" s="106">
        <f t="shared" si="3"/>
        <v>0</v>
      </c>
    </row>
    <row r="73" spans="1:7" ht="25.5" x14ac:dyDescent="0.2">
      <c r="A73" s="154" t="s">
        <v>143</v>
      </c>
      <c r="B73" s="179" t="s">
        <v>194</v>
      </c>
      <c r="C73" s="181" t="s">
        <v>403</v>
      </c>
      <c r="D73" s="179" t="s">
        <v>8</v>
      </c>
      <c r="E73" s="183">
        <v>3</v>
      </c>
      <c r="F73" s="182"/>
      <c r="G73" s="106">
        <f t="shared" si="3"/>
        <v>0</v>
      </c>
    </row>
    <row r="74" spans="1:7" ht="25.5" x14ac:dyDescent="0.2">
      <c r="A74" s="154" t="s">
        <v>177</v>
      </c>
      <c r="B74" s="179" t="s">
        <v>194</v>
      </c>
      <c r="C74" s="181" t="s">
        <v>404</v>
      </c>
      <c r="D74" s="179" t="s">
        <v>8</v>
      </c>
      <c r="E74" s="183">
        <v>4</v>
      </c>
      <c r="F74" s="182"/>
      <c r="G74" s="106">
        <f t="shared" si="3"/>
        <v>0</v>
      </c>
    </row>
    <row r="75" spans="1:7" x14ac:dyDescent="0.2">
      <c r="A75" s="41"/>
      <c r="B75" s="41"/>
      <c r="C75" s="43"/>
      <c r="D75" s="42"/>
      <c r="E75" s="42"/>
      <c r="F75" s="315"/>
      <c r="G75" s="38"/>
    </row>
    <row r="76" spans="1:7" s="53" customFormat="1" ht="15" x14ac:dyDescent="0.25">
      <c r="A76" s="88" t="s">
        <v>353</v>
      </c>
      <c r="B76" s="89"/>
      <c r="C76" s="90"/>
      <c r="D76" s="91"/>
      <c r="E76" s="92"/>
      <c r="F76" s="92"/>
      <c r="G76" s="93">
        <f>ROUND(SUM(G77:G83),2)</f>
        <v>0</v>
      </c>
    </row>
    <row r="77" spans="1:7" x14ac:dyDescent="0.2">
      <c r="A77" s="184" t="s">
        <v>50</v>
      </c>
      <c r="B77" s="178" t="s">
        <v>199</v>
      </c>
      <c r="C77" s="178" t="s">
        <v>125</v>
      </c>
      <c r="D77" s="178" t="s">
        <v>2</v>
      </c>
      <c r="E77" s="190">
        <v>196</v>
      </c>
      <c r="F77" s="185"/>
      <c r="G77" s="106">
        <f>ROUND(E77*F77,2)</f>
        <v>0</v>
      </c>
    </row>
    <row r="78" spans="1:7" x14ac:dyDescent="0.2">
      <c r="A78" s="186" t="s">
        <v>51</v>
      </c>
      <c r="B78" s="179" t="s">
        <v>179</v>
      </c>
      <c r="C78" s="179" t="s">
        <v>120</v>
      </c>
      <c r="D78" s="179" t="s">
        <v>8</v>
      </c>
      <c r="E78" s="183">
        <v>12</v>
      </c>
      <c r="F78" s="180"/>
      <c r="G78" s="106">
        <f t="shared" ref="G78:G83" si="4">ROUND(E78*F78,2)</f>
        <v>0</v>
      </c>
    </row>
    <row r="79" spans="1:7" ht="25.5" x14ac:dyDescent="0.2">
      <c r="A79" s="186" t="s">
        <v>52</v>
      </c>
      <c r="B79" s="179" t="s">
        <v>93</v>
      </c>
      <c r="C79" s="181" t="s">
        <v>405</v>
      </c>
      <c r="D79" s="179" t="s">
        <v>10</v>
      </c>
      <c r="E79" s="183">
        <v>58.8</v>
      </c>
      <c r="F79" s="180"/>
      <c r="G79" s="106">
        <f t="shared" si="4"/>
        <v>0</v>
      </c>
    </row>
    <row r="80" spans="1:7" ht="63.75" x14ac:dyDescent="0.2">
      <c r="A80" s="186" t="s">
        <v>53</v>
      </c>
      <c r="B80" s="179" t="s">
        <v>200</v>
      </c>
      <c r="C80" s="181" t="s">
        <v>406</v>
      </c>
      <c r="D80" s="179" t="s">
        <v>2</v>
      </c>
      <c r="E80" s="183">
        <v>196</v>
      </c>
      <c r="F80" s="180"/>
      <c r="G80" s="106">
        <f t="shared" si="4"/>
        <v>0</v>
      </c>
    </row>
    <row r="81" spans="1:7" ht="63.75" x14ac:dyDescent="0.2">
      <c r="A81" s="186" t="s">
        <v>81</v>
      </c>
      <c r="B81" s="179" t="s">
        <v>201</v>
      </c>
      <c r="C81" s="181" t="s">
        <v>407</v>
      </c>
      <c r="D81" s="179" t="s">
        <v>2</v>
      </c>
      <c r="E81" s="183">
        <v>0</v>
      </c>
      <c r="F81" s="180"/>
      <c r="G81" s="106">
        <f t="shared" si="4"/>
        <v>0</v>
      </c>
    </row>
    <row r="82" spans="1:7" ht="25.5" x14ac:dyDescent="0.2">
      <c r="A82" s="186" t="s">
        <v>55</v>
      </c>
      <c r="B82" s="179" t="s">
        <v>203</v>
      </c>
      <c r="C82" s="181" t="s">
        <v>358</v>
      </c>
      <c r="D82" s="179" t="s">
        <v>10</v>
      </c>
      <c r="E82" s="183">
        <v>48</v>
      </c>
      <c r="F82" s="180"/>
      <c r="G82" s="106">
        <f t="shared" si="4"/>
        <v>0</v>
      </c>
    </row>
    <row r="83" spans="1:7" x14ac:dyDescent="0.2">
      <c r="A83" s="186" t="s">
        <v>56</v>
      </c>
      <c r="B83" s="179" t="s">
        <v>204</v>
      </c>
      <c r="C83" s="179" t="s">
        <v>359</v>
      </c>
      <c r="D83" s="179" t="s">
        <v>8</v>
      </c>
      <c r="E83" s="183">
        <v>6</v>
      </c>
      <c r="F83" s="180"/>
      <c r="G83" s="106">
        <f t="shared" si="4"/>
        <v>0</v>
      </c>
    </row>
    <row r="84" spans="1:7" x14ac:dyDescent="0.2">
      <c r="F84" s="315"/>
      <c r="G84" s="38"/>
    </row>
    <row r="85" spans="1:7" s="53" customFormat="1" ht="15" x14ac:dyDescent="0.25">
      <c r="A85" s="88" t="s">
        <v>360</v>
      </c>
      <c r="B85" s="89"/>
      <c r="C85" s="90"/>
      <c r="D85" s="91"/>
      <c r="E85" s="92"/>
      <c r="F85" s="92"/>
      <c r="G85" s="93">
        <f>ROUND(SUM(G86:G87),2)</f>
        <v>0</v>
      </c>
    </row>
    <row r="86" spans="1:7" ht="63.75" x14ac:dyDescent="0.2">
      <c r="A86" s="187" t="s">
        <v>228</v>
      </c>
      <c r="B86" s="173"/>
      <c r="C86" s="174" t="s">
        <v>384</v>
      </c>
      <c r="D86" s="173" t="s">
        <v>9</v>
      </c>
      <c r="E86" s="337">
        <v>8.3000000000000007</v>
      </c>
      <c r="F86" s="317"/>
      <c r="G86" s="106">
        <f>ROUND(E86*F86,2)</f>
        <v>0</v>
      </c>
    </row>
    <row r="87" spans="1:7" ht="76.5" x14ac:dyDescent="0.2">
      <c r="A87" s="188" t="s">
        <v>229</v>
      </c>
      <c r="B87" s="154"/>
      <c r="C87" s="175" t="s">
        <v>385</v>
      </c>
      <c r="D87" s="154" t="s">
        <v>9</v>
      </c>
      <c r="E87" s="157">
        <v>23.6</v>
      </c>
      <c r="F87" s="318"/>
      <c r="G87" s="106">
        <f>ROUND(E87*F87,2)</f>
        <v>0</v>
      </c>
    </row>
    <row r="88" spans="1:7" ht="12.75" customHeight="1" x14ac:dyDescent="0.25">
      <c r="A88" s="52"/>
      <c r="B88" s="52"/>
      <c r="C88" s="51"/>
      <c r="D88" s="50"/>
      <c r="E88" s="50"/>
    </row>
    <row r="89" spans="1:7" ht="12.75" customHeight="1" x14ac:dyDescent="0.25">
      <c r="A89" s="52"/>
      <c r="B89" s="52"/>
      <c r="C89" s="51"/>
      <c r="D89" s="50"/>
      <c r="E89" s="50"/>
    </row>
    <row r="90" spans="1:7" ht="12.75" customHeight="1" x14ac:dyDescent="0.25">
      <c r="A90" s="52"/>
      <c r="B90" s="52"/>
      <c r="C90" s="51"/>
      <c r="D90" s="50"/>
      <c r="E90" s="50"/>
    </row>
    <row r="91" spans="1:7" ht="12.75" customHeight="1" x14ac:dyDescent="0.25">
      <c r="A91" s="52"/>
      <c r="B91" s="52"/>
      <c r="C91" s="51"/>
      <c r="D91" s="50"/>
      <c r="E91" s="50"/>
    </row>
    <row r="92" spans="1:7" ht="12.75" customHeight="1" x14ac:dyDescent="0.25">
      <c r="A92" s="52"/>
      <c r="B92" s="52"/>
      <c r="C92" s="51"/>
      <c r="D92" s="50"/>
      <c r="E92" s="50"/>
    </row>
    <row r="93" spans="1:7" ht="12.75" customHeight="1" x14ac:dyDescent="0.25">
      <c r="A93" s="52"/>
      <c r="B93" s="52"/>
      <c r="C93" s="51"/>
      <c r="D93" s="50"/>
      <c r="E93" s="50"/>
    </row>
    <row r="94" spans="1:7" ht="12.75" customHeight="1" x14ac:dyDescent="0.25">
      <c r="A94" s="52"/>
      <c r="B94" s="52"/>
      <c r="C94" s="51"/>
      <c r="D94" s="50"/>
      <c r="E94" s="50"/>
    </row>
    <row r="95" spans="1:7" ht="12.75" customHeight="1" x14ac:dyDescent="0.25">
      <c r="A95" s="52"/>
      <c r="B95" s="52"/>
      <c r="C95" s="51"/>
      <c r="D95" s="50"/>
      <c r="E95" s="50"/>
    </row>
    <row r="96" spans="1:7" ht="12.75" customHeight="1" x14ac:dyDescent="0.25">
      <c r="A96" s="52"/>
      <c r="B96" s="52"/>
      <c r="C96" s="51"/>
      <c r="D96" s="50"/>
      <c r="E96" s="50"/>
    </row>
    <row r="97" spans="1:5" ht="12.75" customHeight="1" x14ac:dyDescent="0.25">
      <c r="A97" s="52"/>
      <c r="B97" s="52"/>
      <c r="C97" s="51"/>
      <c r="D97" s="50"/>
      <c r="E97" s="50"/>
    </row>
    <row r="98" spans="1:5" ht="12.75" customHeight="1" x14ac:dyDescent="0.25">
      <c r="A98" s="52"/>
      <c r="B98" s="52"/>
      <c r="C98" s="51"/>
      <c r="D98" s="50"/>
      <c r="E98" s="50"/>
    </row>
    <row r="99" spans="1:5" ht="12.75" customHeight="1" x14ac:dyDescent="0.25">
      <c r="A99" s="52"/>
      <c r="B99" s="52"/>
      <c r="C99" s="51"/>
      <c r="D99" s="50"/>
      <c r="E99" s="50"/>
    </row>
    <row r="100" spans="1:5" ht="12.75" customHeight="1" x14ac:dyDescent="0.25">
      <c r="A100" s="52"/>
      <c r="B100" s="52"/>
      <c r="C100" s="51"/>
      <c r="D100" s="50"/>
      <c r="E100" s="50"/>
    </row>
    <row r="101" spans="1:5" ht="12.75" customHeight="1" x14ac:dyDescent="0.25">
      <c r="A101" s="52"/>
      <c r="B101" s="52"/>
      <c r="C101" s="51"/>
      <c r="D101" s="50"/>
      <c r="E101" s="50"/>
    </row>
    <row r="102" spans="1:5" ht="12.75" customHeight="1" x14ac:dyDescent="0.25">
      <c r="A102" s="52"/>
      <c r="B102" s="52"/>
      <c r="C102" s="51"/>
      <c r="D102" s="50"/>
      <c r="E102" s="50"/>
    </row>
    <row r="103" spans="1:5" ht="12.75" customHeight="1" x14ac:dyDescent="0.25">
      <c r="A103" s="52"/>
      <c r="B103" s="52"/>
      <c r="C103" s="51"/>
      <c r="D103" s="50"/>
      <c r="E103" s="50"/>
    </row>
    <row r="104" spans="1:5" ht="12.75" customHeight="1" x14ac:dyDescent="0.25">
      <c r="A104" s="52"/>
      <c r="B104" s="52"/>
      <c r="C104" s="51"/>
      <c r="D104" s="50"/>
      <c r="E104" s="50"/>
    </row>
    <row r="105" spans="1:5" ht="12.75" customHeight="1" x14ac:dyDescent="0.25">
      <c r="A105" s="52"/>
      <c r="B105" s="52"/>
      <c r="C105" s="51"/>
      <c r="D105" s="50"/>
      <c r="E105" s="50"/>
    </row>
    <row r="106" spans="1:5" ht="12.75" customHeight="1" x14ac:dyDescent="0.25">
      <c r="A106" s="52"/>
      <c r="B106" s="52"/>
      <c r="C106" s="51"/>
      <c r="D106" s="50"/>
      <c r="E106" s="50"/>
    </row>
    <row r="107" spans="1:5" ht="12.75" customHeight="1" x14ac:dyDescent="0.25">
      <c r="A107" s="52"/>
      <c r="B107" s="52"/>
      <c r="C107" s="51"/>
      <c r="D107" s="50"/>
      <c r="E107" s="50"/>
    </row>
    <row r="108" spans="1:5" ht="12.75" customHeight="1" x14ac:dyDescent="0.25">
      <c r="A108" s="52"/>
      <c r="B108" s="52"/>
      <c r="C108" s="51"/>
      <c r="D108" s="50"/>
      <c r="E108" s="50"/>
    </row>
    <row r="109" spans="1:5" ht="12.75" customHeight="1" x14ac:dyDescent="0.25">
      <c r="A109" s="52"/>
      <c r="B109" s="52"/>
      <c r="C109" s="51"/>
      <c r="D109" s="50"/>
      <c r="E109" s="50"/>
    </row>
    <row r="110" spans="1:5" ht="12.75" customHeight="1" x14ac:dyDescent="0.25">
      <c r="A110" s="52"/>
      <c r="B110" s="52"/>
      <c r="C110" s="51"/>
      <c r="D110" s="50"/>
      <c r="E110" s="50"/>
    </row>
    <row r="111" spans="1:5" ht="12.75" customHeight="1" x14ac:dyDescent="0.25">
      <c r="A111" s="52"/>
      <c r="B111" s="52"/>
      <c r="C111" s="51"/>
      <c r="D111" s="50"/>
      <c r="E111" s="50"/>
    </row>
    <row r="112" spans="1:5" ht="12.75" customHeight="1" x14ac:dyDescent="0.25">
      <c r="A112" s="52"/>
      <c r="B112" s="52"/>
      <c r="C112" s="51"/>
      <c r="D112" s="50"/>
      <c r="E112" s="50"/>
    </row>
    <row r="113" spans="1:5" ht="12.75" customHeight="1" x14ac:dyDescent="0.25">
      <c r="A113" s="52"/>
      <c r="B113" s="52"/>
      <c r="C113" s="51"/>
      <c r="D113" s="50"/>
      <c r="E113" s="50"/>
    </row>
    <row r="114" spans="1:5" ht="12.75" customHeight="1" x14ac:dyDescent="0.25">
      <c r="A114" s="52"/>
      <c r="B114" s="52"/>
      <c r="C114" s="51"/>
      <c r="D114" s="50"/>
      <c r="E114" s="50"/>
    </row>
    <row r="115" spans="1:5" ht="12.75" customHeight="1" x14ac:dyDescent="0.25">
      <c r="A115" s="52"/>
      <c r="B115" s="52"/>
      <c r="C115" s="51"/>
      <c r="D115" s="50"/>
      <c r="E115" s="50"/>
    </row>
    <row r="116" spans="1:5" ht="12.75" customHeight="1" x14ac:dyDescent="0.25">
      <c r="A116" s="52"/>
      <c r="B116" s="52"/>
      <c r="C116" s="51"/>
      <c r="D116" s="50"/>
      <c r="E116" s="50"/>
    </row>
    <row r="117" spans="1:5" ht="12.75" customHeight="1" x14ac:dyDescent="0.25">
      <c r="A117" s="52"/>
      <c r="B117" s="52"/>
      <c r="C117" s="51"/>
      <c r="D117" s="50"/>
      <c r="E117" s="50"/>
    </row>
    <row r="118" spans="1:5" ht="12.75" customHeight="1" x14ac:dyDescent="0.25">
      <c r="A118" s="52"/>
      <c r="B118" s="52"/>
      <c r="C118" s="51"/>
      <c r="D118" s="50"/>
      <c r="E118" s="50"/>
    </row>
    <row r="119" spans="1:5" ht="12.75" customHeight="1" x14ac:dyDescent="0.25">
      <c r="A119" s="52"/>
      <c r="B119" s="52"/>
      <c r="C119" s="51"/>
      <c r="D119" s="50"/>
      <c r="E119" s="50"/>
    </row>
    <row r="120" spans="1:5" ht="12.75" customHeight="1" x14ac:dyDescent="0.25">
      <c r="A120" s="52"/>
      <c r="B120" s="52"/>
      <c r="C120" s="51"/>
      <c r="D120" s="50"/>
      <c r="E120" s="50"/>
    </row>
    <row r="121" spans="1:5" ht="12.75" customHeight="1" x14ac:dyDescent="0.25">
      <c r="A121" s="52"/>
      <c r="B121" s="52"/>
      <c r="C121" s="51"/>
      <c r="D121" s="50"/>
      <c r="E121" s="50"/>
    </row>
    <row r="122" spans="1:5" ht="12.75" customHeight="1" x14ac:dyDescent="0.25">
      <c r="A122" s="52"/>
      <c r="B122" s="52"/>
      <c r="C122" s="51"/>
      <c r="D122" s="50"/>
      <c r="E122" s="50"/>
    </row>
    <row r="123" spans="1:5" ht="12.75" customHeight="1" x14ac:dyDescent="0.25">
      <c r="A123" s="52"/>
      <c r="B123" s="52"/>
      <c r="C123" s="51"/>
      <c r="D123" s="50"/>
      <c r="E123" s="50"/>
    </row>
    <row r="124" spans="1:5" ht="12.75" customHeight="1" x14ac:dyDescent="0.25">
      <c r="A124" s="52"/>
      <c r="B124" s="52"/>
      <c r="C124" s="51"/>
      <c r="D124" s="50"/>
      <c r="E124" s="50"/>
    </row>
    <row r="125" spans="1:5" ht="12.75" customHeight="1" x14ac:dyDescent="0.25">
      <c r="A125" s="52"/>
      <c r="B125" s="52"/>
      <c r="C125" s="51"/>
      <c r="D125" s="50"/>
      <c r="E125" s="50"/>
    </row>
    <row r="126" spans="1:5" ht="12.75" customHeight="1" x14ac:dyDescent="0.25">
      <c r="A126" s="52"/>
      <c r="B126" s="52"/>
      <c r="C126" s="51"/>
      <c r="D126" s="50"/>
      <c r="E126" s="50"/>
    </row>
    <row r="127" spans="1:5" ht="12.75" customHeight="1" x14ac:dyDescent="0.25">
      <c r="A127" s="52"/>
      <c r="B127" s="52"/>
      <c r="C127" s="51"/>
      <c r="D127" s="50"/>
      <c r="E127" s="50"/>
    </row>
    <row r="128" spans="1:5" ht="12.75" customHeight="1" x14ac:dyDescent="0.25">
      <c r="A128" s="52"/>
      <c r="B128" s="52"/>
      <c r="C128" s="51"/>
      <c r="D128" s="50"/>
      <c r="E128" s="50"/>
    </row>
    <row r="129" spans="1:5" ht="12.75" customHeight="1" x14ac:dyDescent="0.25">
      <c r="A129" s="52"/>
      <c r="B129" s="52"/>
      <c r="C129" s="51"/>
      <c r="D129" s="50"/>
      <c r="E129" s="50"/>
    </row>
    <row r="130" spans="1:5" ht="12.75" customHeight="1" x14ac:dyDescent="0.25">
      <c r="A130" s="52"/>
      <c r="B130" s="52"/>
      <c r="C130" s="51"/>
      <c r="D130" s="50"/>
      <c r="E130" s="50"/>
    </row>
    <row r="131" spans="1:5" ht="12.75" customHeight="1" x14ac:dyDescent="0.25">
      <c r="A131" s="52"/>
      <c r="B131" s="52"/>
      <c r="C131" s="51"/>
      <c r="D131" s="50"/>
      <c r="E131" s="50"/>
    </row>
    <row r="132" spans="1:5" ht="12.75" customHeight="1" x14ac:dyDescent="0.25">
      <c r="A132" s="52"/>
      <c r="B132" s="52"/>
      <c r="C132" s="51"/>
      <c r="D132" s="50"/>
      <c r="E132" s="50"/>
    </row>
    <row r="133" spans="1:5" ht="12.75" customHeight="1" x14ac:dyDescent="0.25">
      <c r="A133" s="52"/>
      <c r="B133" s="52"/>
      <c r="C133" s="51"/>
      <c r="D133" s="50"/>
      <c r="E133" s="50"/>
    </row>
  </sheetData>
  <mergeCells count="11">
    <mergeCell ref="A1:G1"/>
    <mergeCell ref="D6:F6"/>
    <mergeCell ref="D7:F7"/>
    <mergeCell ref="D8:F8"/>
    <mergeCell ref="D9:F9"/>
    <mergeCell ref="D14:F14"/>
    <mergeCell ref="D15:F15"/>
    <mergeCell ref="D17:F17"/>
    <mergeCell ref="D10:F10"/>
    <mergeCell ref="D11:F11"/>
    <mergeCell ref="D13:F13"/>
  </mergeCells>
  <pageMargins left="1.2598425196850394" right="0.74803149606299213" top="0.70866141732283472" bottom="0.86614173228346458" header="0" footer="0"/>
  <pageSetup paperSize="9" scale="76" orientation="portrait" r:id="rId1"/>
  <headerFooter alignWithMargins="0"/>
  <rowBreaks count="3" manualBreakCount="3">
    <brk id="19" max="6" man="1"/>
    <brk id="48" max="6" man="1"/>
    <brk id="75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9613-E5DF-4C75-A653-31D6A4CF7686}">
  <dimension ref="A1:J323"/>
  <sheetViews>
    <sheetView view="pageBreakPreview" topLeftCell="A194" zoomScale="90" zoomScaleNormal="90" zoomScaleSheetLayoutView="90" workbookViewId="0">
      <selection activeCell="C33" sqref="C33"/>
    </sheetView>
  </sheetViews>
  <sheetFormatPr defaultColWidth="8.85546875" defaultRowHeight="12.75" x14ac:dyDescent="0.2"/>
  <cols>
    <col min="1" max="1" width="6.7109375" style="191" customWidth="1"/>
    <col min="2" max="2" width="8.7109375" style="211" customWidth="1"/>
    <col min="3" max="3" width="45.5703125" style="191" customWidth="1"/>
    <col min="4" max="4" width="6.7109375" style="191" customWidth="1"/>
    <col min="5" max="5" width="8.85546875" style="191" customWidth="1"/>
    <col min="6" max="6" width="11.140625" style="192" customWidth="1"/>
    <col min="7" max="7" width="20.7109375" style="191" customWidth="1"/>
    <col min="8" max="8" width="8.85546875" style="191"/>
    <col min="9" max="9" width="9.7109375" style="191" customWidth="1"/>
    <col min="10" max="10" width="9.7109375" style="191" bestFit="1" customWidth="1"/>
    <col min="11" max="16384" width="8.85546875" style="191"/>
  </cols>
  <sheetData>
    <row r="1" spans="1:7" s="223" customFormat="1" ht="41.25" customHeight="1" x14ac:dyDescent="0.3">
      <c r="A1" s="367" t="s">
        <v>284</v>
      </c>
      <c r="B1" s="367"/>
      <c r="C1" s="367"/>
      <c r="D1" s="367"/>
      <c r="E1" s="367"/>
      <c r="F1" s="367"/>
      <c r="G1" s="367"/>
    </row>
    <row r="2" spans="1:7" s="223" customFormat="1" ht="16.5" x14ac:dyDescent="0.3">
      <c r="B2" s="224"/>
      <c r="E2" s="225"/>
      <c r="F2" s="225"/>
      <c r="G2" s="226"/>
    </row>
    <row r="3" spans="1:7" s="223" customFormat="1" ht="16.5" x14ac:dyDescent="0.3">
      <c r="A3" s="227" t="s">
        <v>455</v>
      </c>
      <c r="B3" s="224"/>
      <c r="E3" s="225"/>
      <c r="F3" s="225"/>
      <c r="G3" s="226"/>
    </row>
    <row r="4" spans="1:7" s="223" customFormat="1" ht="16.5" x14ac:dyDescent="0.3">
      <c r="B4" s="224"/>
      <c r="E4" s="225"/>
      <c r="F4" s="225"/>
      <c r="G4" s="226"/>
    </row>
    <row r="5" spans="1:7" s="223" customFormat="1" ht="16.5" x14ac:dyDescent="0.3">
      <c r="B5" s="224"/>
      <c r="C5" s="228" t="s">
        <v>239</v>
      </c>
      <c r="E5" s="225"/>
      <c r="F5" s="225"/>
      <c r="G5" s="226"/>
    </row>
    <row r="6" spans="1:7" s="223" customFormat="1" ht="16.5" x14ac:dyDescent="0.3">
      <c r="B6" s="224"/>
      <c r="C6" s="229" t="s">
        <v>411</v>
      </c>
      <c r="D6" s="368">
        <f>D26</f>
        <v>0</v>
      </c>
      <c r="E6" s="368"/>
      <c r="F6" s="368"/>
      <c r="G6" s="226"/>
    </row>
    <row r="7" spans="1:7" s="223" customFormat="1" ht="16.5" x14ac:dyDescent="0.3">
      <c r="B7" s="224"/>
      <c r="C7" s="229" t="s">
        <v>431</v>
      </c>
      <c r="D7" s="369">
        <f>D82</f>
        <v>0</v>
      </c>
      <c r="E7" s="369"/>
      <c r="F7" s="369"/>
      <c r="G7" s="226"/>
    </row>
    <row r="8" spans="1:7" s="223" customFormat="1" ht="16.5" x14ac:dyDescent="0.3">
      <c r="B8" s="224"/>
      <c r="C8" s="229" t="s">
        <v>450</v>
      </c>
      <c r="D8" s="368">
        <f>D157</f>
        <v>0</v>
      </c>
      <c r="E8" s="368"/>
      <c r="F8" s="368"/>
      <c r="G8" s="226"/>
    </row>
    <row r="9" spans="1:7" s="223" customFormat="1" ht="16.5" x14ac:dyDescent="0.3">
      <c r="B9" s="224"/>
      <c r="C9" s="229" t="s">
        <v>451</v>
      </c>
      <c r="D9" s="368">
        <f>D227</f>
        <v>0</v>
      </c>
      <c r="E9" s="368"/>
      <c r="F9" s="368"/>
      <c r="G9" s="226"/>
    </row>
    <row r="10" spans="1:7" s="223" customFormat="1" ht="16.5" x14ac:dyDescent="0.3">
      <c r="B10" s="224"/>
      <c r="C10" s="230"/>
      <c r="D10" s="231"/>
      <c r="E10" s="231"/>
      <c r="F10" s="225"/>
      <c r="G10" s="226"/>
    </row>
    <row r="11" spans="1:7" s="223" customFormat="1" ht="16.5" x14ac:dyDescent="0.3">
      <c r="B11" s="224"/>
      <c r="C11" s="232" t="s">
        <v>269</v>
      </c>
      <c r="D11" s="364">
        <f>SUM(D6:F9)</f>
        <v>0</v>
      </c>
      <c r="E11" s="364"/>
      <c r="F11" s="364"/>
      <c r="G11" s="226"/>
    </row>
    <row r="12" spans="1:7" s="223" customFormat="1" ht="16.5" x14ac:dyDescent="0.3">
      <c r="B12" s="224"/>
      <c r="C12" s="230" t="s">
        <v>270</v>
      </c>
      <c r="D12" s="365">
        <f>ROUND(0.1*D11,2)</f>
        <v>0</v>
      </c>
      <c r="E12" s="365"/>
      <c r="F12" s="365"/>
      <c r="G12" s="226"/>
    </row>
    <row r="13" spans="1:7" s="223" customFormat="1" ht="16.5" x14ac:dyDescent="0.3">
      <c r="B13" s="224"/>
      <c r="C13" s="223" t="s">
        <v>271</v>
      </c>
      <c r="D13" s="366">
        <f>ROUND(0.22*(D11+D12),2)</f>
        <v>0</v>
      </c>
      <c r="E13" s="366"/>
      <c r="F13" s="366"/>
      <c r="G13" s="226"/>
    </row>
    <row r="14" spans="1:7" s="223" customFormat="1" ht="16.5" x14ac:dyDescent="0.3">
      <c r="B14" s="224"/>
      <c r="D14" s="231"/>
      <c r="E14" s="231"/>
      <c r="F14" s="225"/>
      <c r="G14" s="226"/>
    </row>
    <row r="15" spans="1:7" s="223" customFormat="1" ht="17.25" thickBot="1" x14ac:dyDescent="0.35">
      <c r="B15" s="224"/>
      <c r="C15" s="233" t="s">
        <v>272</v>
      </c>
      <c r="D15" s="370">
        <f>SUM(D11:F13)</f>
        <v>0</v>
      </c>
      <c r="E15" s="370"/>
      <c r="F15" s="370"/>
      <c r="G15" s="226"/>
    </row>
    <row r="16" spans="1:7" s="223" customFormat="1" ht="17.25" thickTop="1" x14ac:dyDescent="0.3">
      <c r="B16" s="224"/>
      <c r="E16" s="225"/>
      <c r="F16" s="225"/>
      <c r="G16" s="226"/>
    </row>
    <row r="17" spans="1:7" s="223" customFormat="1" ht="16.5" x14ac:dyDescent="0.3">
      <c r="B17" s="224"/>
      <c r="E17" s="225"/>
      <c r="F17" s="225"/>
      <c r="G17" s="226"/>
    </row>
    <row r="18" spans="1:7" s="223" customFormat="1" ht="16.5" x14ac:dyDescent="0.3">
      <c r="A18" s="195" t="s">
        <v>411</v>
      </c>
      <c r="B18" s="224"/>
      <c r="E18" s="225"/>
      <c r="F18" s="225"/>
      <c r="G18" s="226"/>
    </row>
    <row r="19" spans="1:7" s="223" customFormat="1" ht="16.5" x14ac:dyDescent="0.3">
      <c r="A19" s="195"/>
      <c r="B19" s="224"/>
      <c r="E19" s="225"/>
      <c r="F19" s="225"/>
      <c r="G19" s="226"/>
    </row>
    <row r="20" spans="1:7" s="223" customFormat="1" ht="16.5" x14ac:dyDescent="0.3">
      <c r="B20" s="224"/>
      <c r="C20" s="228" t="s">
        <v>239</v>
      </c>
      <c r="E20" s="225"/>
      <c r="F20" s="225"/>
      <c r="G20" s="226"/>
    </row>
    <row r="21" spans="1:7" s="223" customFormat="1" ht="16.5" x14ac:dyDescent="0.3">
      <c r="B21" s="224"/>
      <c r="C21" s="229" t="s">
        <v>492</v>
      </c>
      <c r="D21" s="368">
        <f>G34</f>
        <v>0</v>
      </c>
      <c r="E21" s="368"/>
      <c r="F21" s="368"/>
      <c r="G21" s="226"/>
    </row>
    <row r="22" spans="1:7" s="223" customFormat="1" ht="16.5" x14ac:dyDescent="0.3">
      <c r="A22" s="195"/>
      <c r="B22" s="224"/>
      <c r="C22" s="229" t="s">
        <v>493</v>
      </c>
      <c r="D22" s="368">
        <f>G40</f>
        <v>0</v>
      </c>
      <c r="E22" s="368"/>
      <c r="F22" s="368"/>
      <c r="G22" s="226"/>
    </row>
    <row r="23" spans="1:7" s="223" customFormat="1" ht="16.5" x14ac:dyDescent="0.3">
      <c r="A23" s="195"/>
      <c r="B23" s="224"/>
      <c r="C23" s="229" t="s">
        <v>494</v>
      </c>
      <c r="D23" s="368">
        <f>G54</f>
        <v>0</v>
      </c>
      <c r="E23" s="368"/>
      <c r="F23" s="368"/>
      <c r="G23" s="226"/>
    </row>
    <row r="24" spans="1:7" s="223" customFormat="1" ht="16.5" x14ac:dyDescent="0.3">
      <c r="A24" s="195"/>
      <c r="B24" s="224"/>
      <c r="C24" s="229" t="s">
        <v>495</v>
      </c>
      <c r="D24" s="368">
        <f>G63</f>
        <v>0</v>
      </c>
      <c r="E24" s="368"/>
      <c r="F24" s="368"/>
      <c r="G24" s="226"/>
    </row>
    <row r="25" spans="1:7" s="223" customFormat="1" ht="16.5" x14ac:dyDescent="0.3">
      <c r="A25" s="195"/>
      <c r="B25" s="224"/>
      <c r="E25" s="225"/>
      <c r="F25" s="225"/>
      <c r="G25" s="226"/>
    </row>
    <row r="26" spans="1:7" s="223" customFormat="1" ht="16.5" x14ac:dyDescent="0.3">
      <c r="B26" s="224"/>
      <c r="C26" s="232" t="s">
        <v>269</v>
      </c>
      <c r="D26" s="364">
        <f>SUM(D21:F24)</f>
        <v>0</v>
      </c>
      <c r="E26" s="364"/>
      <c r="F26" s="364"/>
      <c r="G26" s="226"/>
    </row>
    <row r="27" spans="1:7" s="223" customFormat="1" ht="16.5" x14ac:dyDescent="0.3">
      <c r="B27" s="224"/>
      <c r="C27" s="230" t="s">
        <v>270</v>
      </c>
      <c r="D27" s="365">
        <f>ROUND(0.1*D26,2)</f>
        <v>0</v>
      </c>
      <c r="E27" s="365"/>
      <c r="F27" s="365"/>
      <c r="G27" s="226"/>
    </row>
    <row r="28" spans="1:7" s="223" customFormat="1" ht="16.5" x14ac:dyDescent="0.3">
      <c r="B28" s="224"/>
      <c r="C28" s="223" t="s">
        <v>271</v>
      </c>
      <c r="D28" s="366">
        <f>ROUND(0.22*(D26+D27),2)</f>
        <v>0</v>
      </c>
      <c r="E28" s="366"/>
      <c r="F28" s="366"/>
      <c r="G28" s="226"/>
    </row>
    <row r="29" spans="1:7" s="223" customFormat="1" ht="16.5" x14ac:dyDescent="0.3">
      <c r="B29" s="224"/>
      <c r="D29" s="231"/>
      <c r="E29" s="231"/>
      <c r="F29" s="225"/>
      <c r="G29" s="226"/>
    </row>
    <row r="30" spans="1:7" s="223" customFormat="1" ht="17.25" thickBot="1" x14ac:dyDescent="0.35">
      <c r="B30" s="224"/>
      <c r="C30" s="233" t="s">
        <v>491</v>
      </c>
      <c r="D30" s="370">
        <f>SUM(D26:F28)</f>
        <v>0</v>
      </c>
      <c r="E30" s="370"/>
      <c r="F30" s="370"/>
      <c r="G30" s="226"/>
    </row>
    <row r="31" spans="1:7" s="223" customFormat="1" ht="17.25" thickTop="1" x14ac:dyDescent="0.3">
      <c r="B31" s="224"/>
      <c r="E31" s="225"/>
      <c r="F31" s="225"/>
      <c r="G31" s="226"/>
    </row>
    <row r="32" spans="1:7" s="223" customFormat="1" ht="16.5" x14ac:dyDescent="0.3">
      <c r="B32" s="224"/>
      <c r="E32" s="225"/>
      <c r="F32" s="225"/>
      <c r="G32" s="226"/>
    </row>
    <row r="33" spans="1:8" s="239" customFormat="1" x14ac:dyDescent="0.2">
      <c r="A33" s="234" t="s">
        <v>277</v>
      </c>
      <c r="B33" s="234" t="s">
        <v>278</v>
      </c>
      <c r="C33" s="235" t="s">
        <v>279</v>
      </c>
      <c r="D33" s="234" t="s">
        <v>280</v>
      </c>
      <c r="E33" s="236" t="s">
        <v>238</v>
      </c>
      <c r="F33" s="237" t="s">
        <v>281</v>
      </c>
      <c r="G33" s="238" t="s">
        <v>282</v>
      </c>
    </row>
    <row r="34" spans="1:8" s="197" customFormat="1" ht="15" customHeight="1" x14ac:dyDescent="0.3">
      <c r="A34" s="240" t="s">
        <v>456</v>
      </c>
      <c r="B34" s="241"/>
      <c r="C34" s="242"/>
      <c r="D34" s="213"/>
      <c r="E34" s="202"/>
      <c r="F34" s="202"/>
      <c r="G34" s="243">
        <f>SUM(G35:G38)</f>
        <v>0</v>
      </c>
    </row>
    <row r="35" spans="1:8" s="197" customFormat="1" ht="16.5" x14ac:dyDescent="0.3">
      <c r="A35" s="248"/>
      <c r="B35" s="263" t="s">
        <v>240</v>
      </c>
      <c r="C35" s="264" t="s">
        <v>412</v>
      </c>
      <c r="D35" s="265" t="s">
        <v>413</v>
      </c>
      <c r="E35" s="266">
        <v>45</v>
      </c>
      <c r="F35" s="328"/>
      <c r="G35" s="247">
        <f>ROUND(E35*F35,2)</f>
        <v>0</v>
      </c>
      <c r="H35" s="249"/>
    </row>
    <row r="36" spans="1:8" s="197" customFormat="1" ht="16.5" x14ac:dyDescent="0.3">
      <c r="B36" s="267" t="s">
        <v>241</v>
      </c>
      <c r="C36" s="268" t="s">
        <v>414</v>
      </c>
      <c r="D36" s="269" t="s">
        <v>413</v>
      </c>
      <c r="E36" s="270">
        <v>45</v>
      </c>
      <c r="F36" s="329"/>
      <c r="G36" s="247">
        <f t="shared" ref="G36:G38" si="0">ROUND(E36*F36,2)</f>
        <v>0</v>
      </c>
    </row>
    <row r="37" spans="1:8" s="197" customFormat="1" ht="16.5" x14ac:dyDescent="0.3">
      <c r="B37" s="267" t="s">
        <v>242</v>
      </c>
      <c r="C37" s="268" t="s">
        <v>415</v>
      </c>
      <c r="D37" s="269" t="s">
        <v>288</v>
      </c>
      <c r="E37" s="270">
        <v>1</v>
      </c>
      <c r="F37" s="329"/>
      <c r="G37" s="247">
        <f t="shared" si="0"/>
        <v>0</v>
      </c>
    </row>
    <row r="38" spans="1:8" s="197" customFormat="1" ht="16.5" x14ac:dyDescent="0.3">
      <c r="B38" s="267" t="s">
        <v>243</v>
      </c>
      <c r="C38" s="268" t="s">
        <v>416</v>
      </c>
      <c r="D38" s="269" t="s">
        <v>417</v>
      </c>
      <c r="E38" s="270">
        <v>3</v>
      </c>
      <c r="F38" s="329"/>
      <c r="G38" s="247">
        <f t="shared" si="0"/>
        <v>0</v>
      </c>
      <c r="H38" s="280"/>
    </row>
    <row r="39" spans="1:8" ht="15.75" x14ac:dyDescent="0.25">
      <c r="B39" s="195"/>
      <c r="E39" s="259"/>
    </row>
    <row r="40" spans="1:8" s="197" customFormat="1" ht="15" customHeight="1" x14ac:dyDescent="0.3">
      <c r="A40" s="240" t="s">
        <v>457</v>
      </c>
      <c r="B40" s="241"/>
      <c r="C40" s="242"/>
      <c r="D40" s="213"/>
      <c r="E40" s="260"/>
      <c r="F40" s="202"/>
      <c r="G40" s="243">
        <f>SUM(G41:G52)</f>
        <v>0</v>
      </c>
    </row>
    <row r="41" spans="1:8" s="197" customFormat="1" ht="49.5" x14ac:dyDescent="0.3">
      <c r="B41" s="265" t="s">
        <v>240</v>
      </c>
      <c r="C41" s="271" t="s">
        <v>458</v>
      </c>
      <c r="D41" s="265" t="s">
        <v>237</v>
      </c>
      <c r="E41" s="266">
        <v>1</v>
      </c>
      <c r="F41" s="328"/>
      <c r="G41" s="247">
        <f>ROUND(E41*F41,2)</f>
        <v>0</v>
      </c>
    </row>
    <row r="42" spans="1:8" s="197" customFormat="1" ht="33" x14ac:dyDescent="0.3">
      <c r="B42" s="269" t="s">
        <v>241</v>
      </c>
      <c r="C42" s="272" t="s">
        <v>467</v>
      </c>
      <c r="D42" s="269" t="s">
        <v>237</v>
      </c>
      <c r="E42" s="270">
        <v>1</v>
      </c>
      <c r="F42" s="329"/>
      <c r="G42" s="247">
        <f t="shared" ref="G42:G52" si="1">ROUND(E42*F42,2)</f>
        <v>0</v>
      </c>
    </row>
    <row r="43" spans="1:8" s="197" customFormat="1" ht="49.5" x14ac:dyDescent="0.3">
      <c r="B43" s="269" t="s">
        <v>242</v>
      </c>
      <c r="C43" s="272" t="s">
        <v>468</v>
      </c>
      <c r="D43" s="269" t="s">
        <v>237</v>
      </c>
      <c r="E43" s="270">
        <v>1</v>
      </c>
      <c r="F43" s="329"/>
      <c r="G43" s="247">
        <f t="shared" si="1"/>
        <v>0</v>
      </c>
    </row>
    <row r="44" spans="1:8" s="197" customFormat="1" ht="34.5" x14ac:dyDescent="0.3">
      <c r="B44" s="269" t="s">
        <v>243</v>
      </c>
      <c r="C44" s="272" t="s">
        <v>469</v>
      </c>
      <c r="D44" s="269" t="s">
        <v>237</v>
      </c>
      <c r="E44" s="270">
        <v>1</v>
      </c>
      <c r="F44" s="329"/>
      <c r="G44" s="247">
        <f t="shared" si="1"/>
        <v>0</v>
      </c>
    </row>
    <row r="45" spans="1:8" s="197" customFormat="1" ht="16.5" x14ac:dyDescent="0.3">
      <c r="A45" s="207"/>
      <c r="B45" s="269" t="s">
        <v>262</v>
      </c>
      <c r="C45" s="272" t="s">
        <v>418</v>
      </c>
      <c r="D45" s="269" t="s">
        <v>237</v>
      </c>
      <c r="E45" s="270">
        <v>2</v>
      </c>
      <c r="F45" s="329"/>
      <c r="G45" s="247">
        <f t="shared" si="1"/>
        <v>0</v>
      </c>
    </row>
    <row r="46" spans="1:8" s="197" customFormat="1" ht="33" x14ac:dyDescent="0.3">
      <c r="A46" s="196"/>
      <c r="B46" s="269" t="s">
        <v>410</v>
      </c>
      <c r="C46" s="272" t="s">
        <v>470</v>
      </c>
      <c r="D46" s="269" t="s">
        <v>413</v>
      </c>
      <c r="E46" s="270">
        <v>45</v>
      </c>
      <c r="F46" s="329"/>
      <c r="G46" s="247">
        <f t="shared" si="1"/>
        <v>0</v>
      </c>
    </row>
    <row r="47" spans="1:8" s="197" customFormat="1" ht="33" x14ac:dyDescent="0.3">
      <c r="B47" s="269" t="s">
        <v>459</v>
      </c>
      <c r="C47" s="272" t="s">
        <v>471</v>
      </c>
      <c r="D47" s="269" t="s">
        <v>10</v>
      </c>
      <c r="E47" s="270">
        <v>0.5</v>
      </c>
      <c r="F47" s="329"/>
      <c r="G47" s="247">
        <f t="shared" si="1"/>
        <v>0</v>
      </c>
    </row>
    <row r="48" spans="1:8" s="197" customFormat="1" ht="33" x14ac:dyDescent="0.3">
      <c r="A48" s="196"/>
      <c r="B48" s="269" t="s">
        <v>460</v>
      </c>
      <c r="C48" s="272" t="s">
        <v>472</v>
      </c>
      <c r="D48" s="269" t="s">
        <v>256</v>
      </c>
      <c r="E48" s="273">
        <v>0.2</v>
      </c>
      <c r="F48" s="329"/>
      <c r="G48" s="247">
        <f t="shared" si="1"/>
        <v>0</v>
      </c>
      <c r="H48" s="280"/>
    </row>
    <row r="49" spans="1:8" s="197" customFormat="1" ht="33" x14ac:dyDescent="0.3">
      <c r="B49" s="269" t="s">
        <v>461</v>
      </c>
      <c r="C49" s="272" t="s">
        <v>473</v>
      </c>
      <c r="D49" s="269" t="s">
        <v>413</v>
      </c>
      <c r="E49" s="270">
        <v>45</v>
      </c>
      <c r="F49" s="329"/>
      <c r="G49" s="247">
        <f t="shared" si="1"/>
        <v>0</v>
      </c>
    </row>
    <row r="50" spans="1:8" s="197" customFormat="1" ht="33" x14ac:dyDescent="0.3">
      <c r="A50" s="196"/>
      <c r="B50" s="269" t="s">
        <v>462</v>
      </c>
      <c r="C50" s="272" t="s">
        <v>474</v>
      </c>
      <c r="D50" s="269" t="s">
        <v>413</v>
      </c>
      <c r="E50" s="270">
        <v>3</v>
      </c>
      <c r="F50" s="329"/>
      <c r="G50" s="247">
        <f t="shared" si="1"/>
        <v>0</v>
      </c>
    </row>
    <row r="51" spans="1:8" s="197" customFormat="1" ht="33" x14ac:dyDescent="0.3">
      <c r="B51" s="269" t="s">
        <v>463</v>
      </c>
      <c r="C51" s="272" t="s">
        <v>475</v>
      </c>
      <c r="D51" s="269" t="s">
        <v>419</v>
      </c>
      <c r="E51" s="270">
        <v>15</v>
      </c>
      <c r="F51" s="329"/>
      <c r="G51" s="247">
        <f t="shared" si="1"/>
        <v>0</v>
      </c>
    </row>
    <row r="52" spans="1:8" s="197" customFormat="1" ht="66" x14ac:dyDescent="0.3">
      <c r="A52" s="196"/>
      <c r="B52" s="269" t="s">
        <v>464</v>
      </c>
      <c r="C52" s="272" t="s">
        <v>476</v>
      </c>
      <c r="D52" s="269" t="s">
        <v>237</v>
      </c>
      <c r="E52" s="270">
        <v>2</v>
      </c>
      <c r="F52" s="329"/>
      <c r="G52" s="247">
        <f t="shared" si="1"/>
        <v>0</v>
      </c>
    </row>
    <row r="53" spans="1:8" ht="15.75" x14ac:dyDescent="0.25">
      <c r="A53" s="193"/>
      <c r="B53" s="194"/>
      <c r="C53" s="194"/>
      <c r="E53" s="259"/>
      <c r="F53" s="208"/>
      <c r="G53" s="209"/>
    </row>
    <row r="54" spans="1:8" s="197" customFormat="1" ht="15" customHeight="1" x14ac:dyDescent="0.3">
      <c r="A54" s="240" t="s">
        <v>480</v>
      </c>
      <c r="B54" s="241"/>
      <c r="C54" s="242"/>
      <c r="D54" s="213"/>
      <c r="E54" s="260"/>
      <c r="F54" s="202"/>
      <c r="G54" s="243">
        <f>SUM(G55:G61)</f>
        <v>0</v>
      </c>
    </row>
    <row r="55" spans="1:8" s="197" customFormat="1" ht="49.5" x14ac:dyDescent="0.3">
      <c r="B55" s="265" t="s">
        <v>240</v>
      </c>
      <c r="C55" s="271" t="s">
        <v>477</v>
      </c>
      <c r="D55" s="265" t="s">
        <v>237</v>
      </c>
      <c r="E55" s="266">
        <v>2</v>
      </c>
      <c r="F55" s="328"/>
      <c r="G55" s="247">
        <f>ROUND(E55*F55,2)</f>
        <v>0</v>
      </c>
    </row>
    <row r="56" spans="1:8" s="197" customFormat="1" ht="30" customHeight="1" x14ac:dyDescent="0.3">
      <c r="B56" s="269" t="s">
        <v>241</v>
      </c>
      <c r="C56" s="272" t="s">
        <v>478</v>
      </c>
      <c r="D56" s="269" t="s">
        <v>413</v>
      </c>
      <c r="E56" s="270">
        <v>55</v>
      </c>
      <c r="F56" s="329"/>
      <c r="G56" s="247">
        <f t="shared" ref="G56:G61" si="2">ROUND(E56*F56,2)</f>
        <v>0</v>
      </c>
    </row>
    <row r="57" spans="1:8" s="197" customFormat="1" ht="32.450000000000003" customHeight="1" x14ac:dyDescent="0.3">
      <c r="A57" s="205"/>
      <c r="B57" s="269" t="s">
        <v>242</v>
      </c>
      <c r="C57" s="276" t="s">
        <v>422</v>
      </c>
      <c r="D57" s="269" t="s">
        <v>413</v>
      </c>
      <c r="E57" s="270">
        <v>15</v>
      </c>
      <c r="F57" s="329"/>
      <c r="G57" s="247">
        <f t="shared" si="2"/>
        <v>0</v>
      </c>
    </row>
    <row r="58" spans="1:8" s="197" customFormat="1" ht="30.6" customHeight="1" x14ac:dyDescent="0.3">
      <c r="A58" s="205"/>
      <c r="B58" s="269" t="s">
        <v>243</v>
      </c>
      <c r="C58" s="272" t="s">
        <v>423</v>
      </c>
      <c r="D58" s="269" t="s">
        <v>256</v>
      </c>
      <c r="E58" s="270">
        <v>50</v>
      </c>
      <c r="F58" s="329"/>
      <c r="G58" s="247">
        <f t="shared" si="2"/>
        <v>0</v>
      </c>
      <c r="H58" s="280"/>
    </row>
    <row r="59" spans="1:8" s="197" customFormat="1" ht="34.15" customHeight="1" x14ac:dyDescent="0.3">
      <c r="A59" s="205"/>
      <c r="B59" s="269" t="s">
        <v>262</v>
      </c>
      <c r="C59" s="276" t="s">
        <v>424</v>
      </c>
      <c r="D59" s="269" t="s">
        <v>237</v>
      </c>
      <c r="E59" s="270">
        <v>4</v>
      </c>
      <c r="F59" s="329"/>
      <c r="G59" s="247">
        <f t="shared" si="2"/>
        <v>0</v>
      </c>
    </row>
    <row r="60" spans="1:8" s="197" customFormat="1" ht="16.5" x14ac:dyDescent="0.3">
      <c r="A60" s="205"/>
      <c r="B60" s="269" t="s">
        <v>410</v>
      </c>
      <c r="C60" s="276" t="s">
        <v>425</v>
      </c>
      <c r="D60" s="269" t="s">
        <v>288</v>
      </c>
      <c r="E60" s="270">
        <v>2</v>
      </c>
      <c r="F60" s="329"/>
      <c r="G60" s="247">
        <f t="shared" si="2"/>
        <v>0</v>
      </c>
    </row>
    <row r="61" spans="1:8" s="197" customFormat="1" ht="47.45" customHeight="1" x14ac:dyDescent="0.3">
      <c r="B61" s="269" t="s">
        <v>459</v>
      </c>
      <c r="C61" s="276" t="s">
        <v>479</v>
      </c>
      <c r="D61" s="269" t="s">
        <v>237</v>
      </c>
      <c r="E61" s="270">
        <v>2</v>
      </c>
      <c r="F61" s="329"/>
      <c r="G61" s="247">
        <f t="shared" si="2"/>
        <v>0</v>
      </c>
    </row>
    <row r="62" spans="1:8" ht="16.5" x14ac:dyDescent="0.3">
      <c r="A62" s="205"/>
      <c r="B62" s="206"/>
      <c r="C62" s="197"/>
      <c r="D62" s="199"/>
      <c r="E62" s="258"/>
      <c r="F62" s="200"/>
      <c r="G62" s="201"/>
    </row>
    <row r="63" spans="1:8" s="197" customFormat="1" ht="15" customHeight="1" x14ac:dyDescent="0.3">
      <c r="A63" s="240" t="s">
        <v>481</v>
      </c>
      <c r="B63" s="241"/>
      <c r="C63" s="242"/>
      <c r="D63" s="213"/>
      <c r="E63" s="260"/>
      <c r="F63" s="202"/>
      <c r="G63" s="243">
        <f>SUM(G64:G71)</f>
        <v>0</v>
      </c>
    </row>
    <row r="64" spans="1:8" ht="33" x14ac:dyDescent="0.3">
      <c r="A64" s="205"/>
      <c r="B64" s="265" t="s">
        <v>486</v>
      </c>
      <c r="C64" s="277" t="s">
        <v>482</v>
      </c>
      <c r="D64" s="265" t="s">
        <v>288</v>
      </c>
      <c r="E64" s="266">
        <v>1</v>
      </c>
      <c r="F64" s="328"/>
      <c r="G64" s="247">
        <f>ROUND(E64*F64,2)</f>
        <v>0</v>
      </c>
    </row>
    <row r="65" spans="1:8" ht="33" x14ac:dyDescent="0.3">
      <c r="A65" s="205"/>
      <c r="B65" s="269" t="s">
        <v>487</v>
      </c>
      <c r="C65" s="276" t="s">
        <v>483</v>
      </c>
      <c r="D65" s="269" t="s">
        <v>288</v>
      </c>
      <c r="E65" s="270">
        <v>1</v>
      </c>
      <c r="F65" s="329"/>
      <c r="G65" s="247">
        <f t="shared" ref="G65:G71" si="3">ROUND(E65*F65,2)</f>
        <v>0</v>
      </c>
    </row>
    <row r="66" spans="1:8" ht="33" x14ac:dyDescent="0.3">
      <c r="A66" s="205"/>
      <c r="B66" s="269" t="s">
        <v>488</v>
      </c>
      <c r="C66" s="272" t="s">
        <v>484</v>
      </c>
      <c r="D66" s="269" t="s">
        <v>413</v>
      </c>
      <c r="E66" s="270">
        <v>45</v>
      </c>
      <c r="F66" s="329"/>
      <c r="G66" s="247">
        <f t="shared" si="3"/>
        <v>0</v>
      </c>
      <c r="H66" s="279"/>
    </row>
    <row r="67" spans="1:8" ht="16.5" x14ac:dyDescent="0.3">
      <c r="A67" s="205"/>
      <c r="B67" s="199" t="s">
        <v>489</v>
      </c>
      <c r="C67" s="246" t="s">
        <v>426</v>
      </c>
      <c r="D67" s="199"/>
      <c r="E67" s="258"/>
      <c r="F67" s="330"/>
      <c r="G67" s="257"/>
      <c r="H67" s="279"/>
    </row>
    <row r="68" spans="1:8" ht="16.5" x14ac:dyDescent="0.3">
      <c r="A68" s="197"/>
      <c r="C68" s="250" t="s">
        <v>427</v>
      </c>
      <c r="D68" s="199" t="s">
        <v>288</v>
      </c>
      <c r="E68" s="258">
        <v>1</v>
      </c>
      <c r="F68" s="330"/>
      <c r="G68" s="257">
        <f t="shared" si="3"/>
        <v>0</v>
      </c>
      <c r="H68" s="279"/>
    </row>
    <row r="69" spans="1:8" ht="16.5" x14ac:dyDescent="0.3">
      <c r="A69" s="197"/>
      <c r="C69" s="250" t="s">
        <v>428</v>
      </c>
      <c r="D69" s="199" t="s">
        <v>288</v>
      </c>
      <c r="E69" s="258">
        <v>1</v>
      </c>
      <c r="F69" s="330"/>
      <c r="G69" s="247">
        <f t="shared" si="3"/>
        <v>0</v>
      </c>
      <c r="H69" s="279"/>
    </row>
    <row r="70" spans="1:8" ht="16.5" x14ac:dyDescent="0.3">
      <c r="A70" s="205"/>
      <c r="B70" s="278" t="s">
        <v>262</v>
      </c>
      <c r="C70" s="276" t="s">
        <v>429</v>
      </c>
      <c r="D70" s="269" t="s">
        <v>288</v>
      </c>
      <c r="E70" s="270">
        <v>1</v>
      </c>
      <c r="F70" s="329"/>
      <c r="G70" s="247">
        <f t="shared" si="3"/>
        <v>0</v>
      </c>
      <c r="H70" s="279"/>
    </row>
    <row r="71" spans="1:8" ht="33" x14ac:dyDescent="0.3">
      <c r="A71" s="205"/>
      <c r="B71" s="278" t="s">
        <v>410</v>
      </c>
      <c r="C71" s="276" t="s">
        <v>490</v>
      </c>
      <c r="D71" s="269" t="s">
        <v>288</v>
      </c>
      <c r="E71" s="270">
        <v>1</v>
      </c>
      <c r="F71" s="329">
        <f>0.03*(SUM(G35:G38)+SUM(G41:G52)+SUM(G55:G61)+SUM(G64:G70))</f>
        <v>0</v>
      </c>
      <c r="G71" s="247">
        <f t="shared" si="3"/>
        <v>0</v>
      </c>
    </row>
    <row r="72" spans="1:8" ht="18" x14ac:dyDescent="0.25">
      <c r="B72" s="252"/>
      <c r="C72" s="253"/>
      <c r="D72" s="254"/>
      <c r="E72" s="254"/>
      <c r="F72" s="255"/>
      <c r="G72" s="256"/>
    </row>
    <row r="73" spans="1:8" ht="18" x14ac:dyDescent="0.25">
      <c r="B73" s="214"/>
      <c r="C73" s="210"/>
      <c r="G73" s="215"/>
    </row>
    <row r="74" spans="1:8" s="223" customFormat="1" ht="16.5" x14ac:dyDescent="0.3">
      <c r="A74" s="195" t="s">
        <v>431</v>
      </c>
      <c r="B74" s="224"/>
      <c r="E74" s="225"/>
      <c r="F74" s="225"/>
      <c r="G74" s="226"/>
    </row>
    <row r="75" spans="1:8" s="223" customFormat="1" ht="16.5" x14ac:dyDescent="0.3">
      <c r="A75" s="195"/>
      <c r="B75" s="224"/>
      <c r="E75" s="225"/>
      <c r="F75" s="225"/>
      <c r="G75" s="226"/>
    </row>
    <row r="76" spans="1:8" s="223" customFormat="1" ht="16.5" x14ac:dyDescent="0.3">
      <c r="B76" s="224"/>
      <c r="C76" s="228" t="s">
        <v>239</v>
      </c>
      <c r="E76" s="225"/>
      <c r="F76" s="225"/>
      <c r="G76" s="226"/>
    </row>
    <row r="77" spans="1:8" s="223" customFormat="1" ht="16.5" x14ac:dyDescent="0.3">
      <c r="B77" s="224"/>
      <c r="C77" s="229" t="s">
        <v>492</v>
      </c>
      <c r="D77" s="368">
        <f>G90</f>
        <v>0</v>
      </c>
      <c r="E77" s="368"/>
      <c r="F77" s="368"/>
      <c r="G77" s="226"/>
    </row>
    <row r="78" spans="1:8" s="223" customFormat="1" ht="16.5" x14ac:dyDescent="0.3">
      <c r="A78" s="195"/>
      <c r="B78" s="224"/>
      <c r="C78" s="229" t="s">
        <v>493</v>
      </c>
      <c r="D78" s="368">
        <f>G95</f>
        <v>0</v>
      </c>
      <c r="E78" s="368"/>
      <c r="F78" s="368"/>
      <c r="G78" s="226"/>
    </row>
    <row r="79" spans="1:8" s="223" customFormat="1" ht="16.5" x14ac:dyDescent="0.3">
      <c r="A79" s="195"/>
      <c r="B79" s="224"/>
      <c r="C79" s="229" t="s">
        <v>494</v>
      </c>
      <c r="D79" s="368">
        <f>G109</f>
        <v>0</v>
      </c>
      <c r="E79" s="368"/>
      <c r="F79" s="368"/>
      <c r="G79" s="226"/>
    </row>
    <row r="80" spans="1:8" s="223" customFormat="1" ht="16.5" x14ac:dyDescent="0.3">
      <c r="A80" s="195"/>
      <c r="B80" s="224"/>
      <c r="C80" s="229" t="s">
        <v>495</v>
      </c>
      <c r="D80" s="368">
        <f>G137</f>
        <v>0</v>
      </c>
      <c r="E80" s="368"/>
      <c r="F80" s="368"/>
      <c r="G80" s="226"/>
    </row>
    <row r="81" spans="1:8" s="223" customFormat="1" ht="16.5" x14ac:dyDescent="0.3">
      <c r="A81" s="195"/>
      <c r="B81" s="224"/>
      <c r="E81" s="225"/>
      <c r="F81" s="225"/>
      <c r="G81" s="226"/>
    </row>
    <row r="82" spans="1:8" s="223" customFormat="1" ht="16.5" x14ac:dyDescent="0.3">
      <c r="B82" s="224"/>
      <c r="C82" s="232" t="s">
        <v>269</v>
      </c>
      <c r="D82" s="364">
        <f>SUM(D77:F80)</f>
        <v>0</v>
      </c>
      <c r="E82" s="364"/>
      <c r="F82" s="364"/>
      <c r="G82" s="226"/>
    </row>
    <row r="83" spans="1:8" s="223" customFormat="1" ht="16.5" x14ac:dyDescent="0.3">
      <c r="B83" s="224"/>
      <c r="C83" s="230" t="s">
        <v>270</v>
      </c>
      <c r="D83" s="365">
        <f>ROUND(0.1*D82,2)</f>
        <v>0</v>
      </c>
      <c r="E83" s="365"/>
      <c r="F83" s="365"/>
      <c r="G83" s="226"/>
    </row>
    <row r="84" spans="1:8" s="223" customFormat="1" ht="16.5" x14ac:dyDescent="0.3">
      <c r="B84" s="224"/>
      <c r="C84" s="223" t="s">
        <v>271</v>
      </c>
      <c r="D84" s="366">
        <f>ROUND(0.22*(D82+D83),2)</f>
        <v>0</v>
      </c>
      <c r="E84" s="366"/>
      <c r="F84" s="366"/>
      <c r="G84" s="226"/>
    </row>
    <row r="85" spans="1:8" s="223" customFormat="1" ht="16.5" x14ac:dyDescent="0.3">
      <c r="B85" s="224"/>
      <c r="D85" s="231"/>
      <c r="E85" s="231"/>
      <c r="F85" s="225"/>
      <c r="G85" s="226"/>
    </row>
    <row r="86" spans="1:8" s="223" customFormat="1" ht="17.25" thickBot="1" x14ac:dyDescent="0.35">
      <c r="B86" s="224"/>
      <c r="C86" s="233" t="s">
        <v>504</v>
      </c>
      <c r="D86" s="370">
        <f>SUM(D82:F84)</f>
        <v>0</v>
      </c>
      <c r="E86" s="370"/>
      <c r="F86" s="370"/>
      <c r="G86" s="226"/>
    </row>
    <row r="87" spans="1:8" s="223" customFormat="1" ht="17.25" thickTop="1" x14ac:dyDescent="0.3">
      <c r="B87" s="224"/>
      <c r="E87" s="225"/>
      <c r="F87" s="225"/>
      <c r="G87" s="226"/>
    </row>
    <row r="88" spans="1:8" s="223" customFormat="1" ht="16.5" x14ac:dyDescent="0.3">
      <c r="B88" s="224"/>
      <c r="E88" s="225"/>
      <c r="F88" s="225"/>
      <c r="G88" s="226"/>
    </row>
    <row r="89" spans="1:8" s="239" customFormat="1" x14ac:dyDescent="0.2">
      <c r="A89" s="234" t="s">
        <v>277</v>
      </c>
      <c r="B89" s="234" t="s">
        <v>278</v>
      </c>
      <c r="C89" s="235" t="s">
        <v>279</v>
      </c>
      <c r="D89" s="234" t="s">
        <v>280</v>
      </c>
      <c r="E89" s="236" t="s">
        <v>238</v>
      </c>
      <c r="F89" s="237" t="s">
        <v>281</v>
      </c>
      <c r="G89" s="238" t="s">
        <v>282</v>
      </c>
    </row>
    <row r="90" spans="1:8" s="197" customFormat="1" ht="15" customHeight="1" x14ac:dyDescent="0.3">
      <c r="A90" s="240" t="s">
        <v>456</v>
      </c>
      <c r="B90" s="241"/>
      <c r="C90" s="242"/>
      <c r="D90" s="213"/>
      <c r="E90" s="202"/>
      <c r="F90" s="202"/>
      <c r="G90" s="243">
        <f>SUM(G91:G93)</f>
        <v>0</v>
      </c>
    </row>
    <row r="91" spans="1:8" s="197" customFormat="1" ht="16.5" x14ac:dyDescent="0.3">
      <c r="A91" s="248"/>
      <c r="B91" s="263" t="s">
        <v>240</v>
      </c>
      <c r="C91" s="264" t="s">
        <v>412</v>
      </c>
      <c r="D91" s="265" t="s">
        <v>413</v>
      </c>
      <c r="E91" s="266">
        <v>530</v>
      </c>
      <c r="F91" s="328"/>
      <c r="G91" s="247">
        <f>ROUND(E91*F91,2)</f>
        <v>0</v>
      </c>
      <c r="H91" s="249"/>
    </row>
    <row r="92" spans="1:8" ht="16.5" x14ac:dyDescent="0.3">
      <c r="B92" s="267" t="s">
        <v>241</v>
      </c>
      <c r="C92" s="268" t="s">
        <v>414</v>
      </c>
      <c r="D92" s="269" t="s">
        <v>413</v>
      </c>
      <c r="E92" s="270">
        <v>530</v>
      </c>
      <c r="F92" s="329"/>
      <c r="G92" s="247">
        <f t="shared" ref="G92:G93" si="4">ROUND(E92*F92,2)</f>
        <v>0</v>
      </c>
    </row>
    <row r="93" spans="1:8" ht="16.5" x14ac:dyDescent="0.3">
      <c r="B93" s="267" t="s">
        <v>242</v>
      </c>
      <c r="C93" s="268" t="s">
        <v>415</v>
      </c>
      <c r="D93" s="269" t="s">
        <v>288</v>
      </c>
      <c r="E93" s="270">
        <v>1</v>
      </c>
      <c r="F93" s="329"/>
      <c r="G93" s="247">
        <f t="shared" si="4"/>
        <v>0</v>
      </c>
    </row>
    <row r="94" spans="1:8" ht="18" x14ac:dyDescent="0.25">
      <c r="B94" s="214"/>
      <c r="C94" s="210"/>
      <c r="E94" s="259"/>
      <c r="G94" s="215"/>
    </row>
    <row r="95" spans="1:8" s="197" customFormat="1" ht="15" customHeight="1" x14ac:dyDescent="0.3">
      <c r="A95" s="240" t="s">
        <v>457</v>
      </c>
      <c r="B95" s="241"/>
      <c r="C95" s="242"/>
      <c r="D95" s="213"/>
      <c r="E95" s="260"/>
      <c r="F95" s="202"/>
      <c r="G95" s="243">
        <f>SUM(G96:G107)</f>
        <v>0</v>
      </c>
    </row>
    <row r="96" spans="1:8" ht="49.5" x14ac:dyDescent="0.3">
      <c r="A96" s="205"/>
      <c r="B96" s="263" t="s">
        <v>240</v>
      </c>
      <c r="C96" s="271" t="s">
        <v>458</v>
      </c>
      <c r="D96" s="265" t="s">
        <v>237</v>
      </c>
      <c r="E96" s="266">
        <v>14</v>
      </c>
      <c r="F96" s="328"/>
      <c r="G96" s="247">
        <f>ROUND(E96*F96,2)</f>
        <v>0</v>
      </c>
    </row>
    <row r="97" spans="1:7" ht="49.5" x14ac:dyDescent="0.3">
      <c r="A97" s="205"/>
      <c r="B97" s="267" t="s">
        <v>241</v>
      </c>
      <c r="C97" s="272" t="s">
        <v>468</v>
      </c>
      <c r="D97" s="269" t="s">
        <v>237</v>
      </c>
      <c r="E97" s="270">
        <v>13</v>
      </c>
      <c r="F97" s="329"/>
      <c r="G97" s="247">
        <f t="shared" ref="G97:G107" si="5">ROUND(E97*F97,2)</f>
        <v>0</v>
      </c>
    </row>
    <row r="98" spans="1:7" ht="66" x14ac:dyDescent="0.3">
      <c r="B98" s="267" t="s">
        <v>242</v>
      </c>
      <c r="C98" s="272" t="s">
        <v>496</v>
      </c>
      <c r="D98" s="269" t="s">
        <v>288</v>
      </c>
      <c r="E98" s="270">
        <v>1</v>
      </c>
      <c r="F98" s="329"/>
      <c r="G98" s="247">
        <f t="shared" si="5"/>
        <v>0</v>
      </c>
    </row>
    <row r="99" spans="1:7" ht="33" x14ac:dyDescent="0.3">
      <c r="A99" s="197"/>
      <c r="B99" s="267" t="s">
        <v>243</v>
      </c>
      <c r="C99" s="272" t="s">
        <v>470</v>
      </c>
      <c r="D99" s="269" t="s">
        <v>413</v>
      </c>
      <c r="E99" s="270">
        <v>525</v>
      </c>
      <c r="F99" s="329"/>
      <c r="G99" s="247">
        <f t="shared" si="5"/>
        <v>0</v>
      </c>
    </row>
    <row r="100" spans="1:7" ht="33" x14ac:dyDescent="0.3">
      <c r="A100" s="205"/>
      <c r="B100" s="267" t="s">
        <v>262</v>
      </c>
      <c r="C100" s="272" t="s">
        <v>497</v>
      </c>
      <c r="D100" s="269" t="s">
        <v>413</v>
      </c>
      <c r="E100" s="270">
        <v>2</v>
      </c>
      <c r="F100" s="329"/>
      <c r="G100" s="247">
        <f t="shared" si="5"/>
        <v>0</v>
      </c>
    </row>
    <row r="101" spans="1:7" ht="33" x14ac:dyDescent="0.3">
      <c r="A101" s="205"/>
      <c r="B101" s="267" t="s">
        <v>410</v>
      </c>
      <c r="C101" s="272" t="s">
        <v>471</v>
      </c>
      <c r="D101" s="269" t="s">
        <v>10</v>
      </c>
      <c r="E101" s="270">
        <v>20</v>
      </c>
      <c r="F101" s="329"/>
      <c r="G101" s="247">
        <f t="shared" si="5"/>
        <v>0</v>
      </c>
    </row>
    <row r="102" spans="1:7" ht="33" x14ac:dyDescent="0.3">
      <c r="A102" s="197"/>
      <c r="B102" s="267" t="s">
        <v>459</v>
      </c>
      <c r="C102" s="272" t="s">
        <v>472</v>
      </c>
      <c r="D102" s="269" t="s">
        <v>256</v>
      </c>
      <c r="E102" s="273">
        <v>3</v>
      </c>
      <c r="F102" s="329"/>
      <c r="G102" s="247">
        <f t="shared" si="5"/>
        <v>0</v>
      </c>
    </row>
    <row r="103" spans="1:7" ht="33" x14ac:dyDescent="0.3">
      <c r="A103" s="197"/>
      <c r="B103" s="267" t="s">
        <v>460</v>
      </c>
      <c r="C103" s="272" t="s">
        <v>473</v>
      </c>
      <c r="D103" s="269" t="s">
        <v>413</v>
      </c>
      <c r="E103" s="270">
        <v>530</v>
      </c>
      <c r="F103" s="329"/>
      <c r="G103" s="247">
        <f t="shared" si="5"/>
        <v>0</v>
      </c>
    </row>
    <row r="104" spans="1:7" ht="33" x14ac:dyDescent="0.3">
      <c r="A104" s="197"/>
      <c r="B104" s="267" t="s">
        <v>461</v>
      </c>
      <c r="C104" s="272" t="s">
        <v>474</v>
      </c>
      <c r="D104" s="269" t="s">
        <v>413</v>
      </c>
      <c r="E104" s="270">
        <v>85</v>
      </c>
      <c r="F104" s="329"/>
      <c r="G104" s="247">
        <f t="shared" si="5"/>
        <v>0</v>
      </c>
    </row>
    <row r="105" spans="1:7" ht="33" x14ac:dyDescent="0.3">
      <c r="A105" s="197"/>
      <c r="B105" s="267" t="s">
        <v>462</v>
      </c>
      <c r="C105" s="272" t="s">
        <v>498</v>
      </c>
      <c r="D105" s="269" t="s">
        <v>413</v>
      </c>
      <c r="E105" s="270">
        <v>12.5</v>
      </c>
      <c r="F105" s="329"/>
      <c r="G105" s="247">
        <f t="shared" si="5"/>
        <v>0</v>
      </c>
    </row>
    <row r="106" spans="1:7" ht="33" x14ac:dyDescent="0.3">
      <c r="A106" s="197"/>
      <c r="B106" s="267" t="s">
        <v>463</v>
      </c>
      <c r="C106" s="272" t="s">
        <v>499</v>
      </c>
      <c r="D106" s="269" t="s">
        <v>413</v>
      </c>
      <c r="E106" s="270">
        <v>5</v>
      </c>
      <c r="F106" s="329"/>
      <c r="G106" s="247">
        <f t="shared" si="5"/>
        <v>0</v>
      </c>
    </row>
    <row r="107" spans="1:7" ht="66" x14ac:dyDescent="0.3">
      <c r="B107" s="267" t="s">
        <v>464</v>
      </c>
      <c r="C107" s="272" t="s">
        <v>476</v>
      </c>
      <c r="D107" s="269" t="s">
        <v>237</v>
      </c>
      <c r="E107" s="270">
        <v>16</v>
      </c>
      <c r="F107" s="329"/>
      <c r="G107" s="247">
        <f t="shared" si="5"/>
        <v>0</v>
      </c>
    </row>
    <row r="108" spans="1:7" ht="16.5" x14ac:dyDescent="0.3">
      <c r="B108" s="206"/>
      <c r="D108" s="199"/>
      <c r="E108" s="258"/>
      <c r="F108" s="200"/>
      <c r="G108" s="201"/>
    </row>
    <row r="109" spans="1:7" s="197" customFormat="1" ht="15" customHeight="1" x14ac:dyDescent="0.3">
      <c r="A109" s="240" t="s">
        <v>500</v>
      </c>
      <c r="B109" s="241"/>
      <c r="C109" s="242"/>
      <c r="D109" s="213"/>
      <c r="E109" s="260"/>
      <c r="F109" s="202"/>
      <c r="G109" s="243">
        <f>SUM(G110:G135)</f>
        <v>0</v>
      </c>
    </row>
    <row r="110" spans="1:7" ht="30.6" customHeight="1" x14ac:dyDescent="0.3">
      <c r="A110" s="205"/>
      <c r="B110" s="199" t="s">
        <v>240</v>
      </c>
      <c r="C110" s="245" t="s">
        <v>420</v>
      </c>
      <c r="D110" s="199"/>
      <c r="E110" s="258"/>
      <c r="F110" s="200"/>
      <c r="G110" s="201"/>
    </row>
    <row r="111" spans="1:7" ht="16.5" x14ac:dyDescent="0.3">
      <c r="A111" s="205"/>
      <c r="B111" s="199"/>
      <c r="C111" s="245" t="s">
        <v>432</v>
      </c>
      <c r="D111" s="199" t="s">
        <v>237</v>
      </c>
      <c r="E111" s="258">
        <v>12</v>
      </c>
      <c r="F111" s="330"/>
      <c r="G111" s="257">
        <f>ROUND(E111*F111,2)</f>
        <v>0</v>
      </c>
    </row>
    <row r="112" spans="1:7" ht="16.5" x14ac:dyDescent="0.3">
      <c r="A112" s="205"/>
      <c r="B112" s="199"/>
      <c r="C112" s="245" t="s">
        <v>421</v>
      </c>
      <c r="D112" s="199" t="s">
        <v>237</v>
      </c>
      <c r="E112" s="258">
        <v>2</v>
      </c>
      <c r="F112" s="328"/>
      <c r="G112" s="257">
        <f t="shared" ref="G112:G117" si="6">ROUND(E112*F112,2)</f>
        <v>0</v>
      </c>
    </row>
    <row r="113" spans="1:8" ht="33" x14ac:dyDescent="0.3">
      <c r="B113" s="269" t="s">
        <v>241</v>
      </c>
      <c r="C113" s="272" t="s">
        <v>478</v>
      </c>
      <c r="D113" s="269" t="s">
        <v>413</v>
      </c>
      <c r="E113" s="270">
        <v>630</v>
      </c>
      <c r="F113" s="328"/>
      <c r="G113" s="257">
        <f t="shared" si="6"/>
        <v>0</v>
      </c>
    </row>
    <row r="114" spans="1:8" ht="33" x14ac:dyDescent="0.3">
      <c r="A114" s="205"/>
      <c r="B114" s="269" t="s">
        <v>242</v>
      </c>
      <c r="C114" s="272" t="s">
        <v>422</v>
      </c>
      <c r="D114" s="269" t="s">
        <v>413</v>
      </c>
      <c r="E114" s="270">
        <v>120</v>
      </c>
      <c r="F114" s="328"/>
      <c r="G114" s="257">
        <f t="shared" si="6"/>
        <v>0</v>
      </c>
    </row>
    <row r="115" spans="1:8" ht="25.9" customHeight="1" x14ac:dyDescent="0.3">
      <c r="A115" s="205"/>
      <c r="B115" s="269" t="s">
        <v>243</v>
      </c>
      <c r="C115" s="272" t="s">
        <v>423</v>
      </c>
      <c r="D115" s="269" t="s">
        <v>256</v>
      </c>
      <c r="E115" s="270">
        <v>500</v>
      </c>
      <c r="F115" s="328"/>
      <c r="G115" s="257">
        <f t="shared" si="6"/>
        <v>0</v>
      </c>
    </row>
    <row r="116" spans="1:8" ht="27.6" customHeight="1" x14ac:dyDescent="0.3">
      <c r="A116" s="205"/>
      <c r="B116" s="269" t="s">
        <v>262</v>
      </c>
      <c r="C116" s="276" t="s">
        <v>424</v>
      </c>
      <c r="D116" s="269" t="s">
        <v>237</v>
      </c>
      <c r="E116" s="270">
        <v>30</v>
      </c>
      <c r="F116" s="328"/>
      <c r="G116" s="257">
        <f t="shared" si="6"/>
        <v>0</v>
      </c>
    </row>
    <row r="117" spans="1:8" ht="33" x14ac:dyDescent="0.3">
      <c r="B117" s="269" t="s">
        <v>410</v>
      </c>
      <c r="C117" s="272" t="s">
        <v>501</v>
      </c>
      <c r="D117" s="269" t="s">
        <v>413</v>
      </c>
      <c r="E117" s="270">
        <v>2</v>
      </c>
      <c r="F117" s="328"/>
      <c r="G117" s="257">
        <f t="shared" si="6"/>
        <v>0</v>
      </c>
    </row>
    <row r="118" spans="1:8" ht="49.5" x14ac:dyDescent="0.3">
      <c r="A118" s="205"/>
      <c r="B118" s="199" t="s">
        <v>459</v>
      </c>
      <c r="C118" s="245" t="s">
        <v>502</v>
      </c>
      <c r="D118" s="199" t="s">
        <v>237</v>
      </c>
      <c r="E118" s="258">
        <v>1</v>
      </c>
      <c r="F118" s="331"/>
      <c r="G118" s="283">
        <f>ROUND(E118*F118,2)</f>
        <v>0</v>
      </c>
    </row>
    <row r="119" spans="1:8" ht="16.5" x14ac:dyDescent="0.3">
      <c r="A119" s="205"/>
      <c r="B119" s="199"/>
      <c r="C119" s="197" t="s">
        <v>433</v>
      </c>
      <c r="D119" s="199" t="s">
        <v>237</v>
      </c>
      <c r="E119" s="258">
        <v>1</v>
      </c>
      <c r="F119" s="330"/>
      <c r="G119" s="257">
        <f>ROUND(E119*F119,2)</f>
        <v>0</v>
      </c>
      <c r="H119" s="204"/>
    </row>
    <row r="120" spans="1:8" ht="16.5" x14ac:dyDescent="0.3">
      <c r="A120" s="205"/>
      <c r="B120" s="199"/>
      <c r="C120" s="197" t="s">
        <v>434</v>
      </c>
      <c r="D120" s="199" t="s">
        <v>237</v>
      </c>
      <c r="E120" s="258">
        <v>1</v>
      </c>
      <c r="F120" s="330"/>
      <c r="G120" s="257">
        <f t="shared" ref="G120:G133" si="7">ROUND(E120*F120,2)</f>
        <v>0</v>
      </c>
    </row>
    <row r="121" spans="1:8" ht="16.5" x14ac:dyDescent="0.3">
      <c r="A121" s="205"/>
      <c r="B121" s="199"/>
      <c r="C121" s="197" t="s">
        <v>435</v>
      </c>
      <c r="D121" s="199" t="s">
        <v>237</v>
      </c>
      <c r="E121" s="258">
        <v>2</v>
      </c>
      <c r="F121" s="330"/>
      <c r="G121" s="257">
        <f t="shared" si="7"/>
        <v>0</v>
      </c>
    </row>
    <row r="122" spans="1:8" ht="16.5" x14ac:dyDescent="0.3">
      <c r="A122" s="205"/>
      <c r="B122" s="199"/>
      <c r="C122" s="197" t="s">
        <v>436</v>
      </c>
      <c r="D122" s="199" t="s">
        <v>237</v>
      </c>
      <c r="E122" s="258">
        <v>1</v>
      </c>
      <c r="F122" s="330"/>
      <c r="G122" s="257">
        <f t="shared" si="7"/>
        <v>0</v>
      </c>
    </row>
    <row r="123" spans="1:8" ht="16.5" x14ac:dyDescent="0.3">
      <c r="A123" s="205"/>
      <c r="B123" s="199"/>
      <c r="C123" s="197" t="s">
        <v>437</v>
      </c>
      <c r="D123" s="199" t="s">
        <v>237</v>
      </c>
      <c r="E123" s="258">
        <v>1</v>
      </c>
      <c r="F123" s="330"/>
      <c r="G123" s="257">
        <f t="shared" si="7"/>
        <v>0</v>
      </c>
    </row>
    <row r="124" spans="1:8" ht="16.5" x14ac:dyDescent="0.3">
      <c r="A124" s="205"/>
      <c r="B124" s="199"/>
      <c r="C124" s="197" t="s">
        <v>438</v>
      </c>
      <c r="D124" s="199" t="s">
        <v>237</v>
      </c>
      <c r="E124" s="258">
        <v>3</v>
      </c>
      <c r="F124" s="330"/>
      <c r="G124" s="257">
        <f t="shared" si="7"/>
        <v>0</v>
      </c>
    </row>
    <row r="125" spans="1:8" ht="16.5" x14ac:dyDescent="0.3">
      <c r="A125" s="205"/>
      <c r="B125" s="199"/>
      <c r="C125" s="197" t="s">
        <v>439</v>
      </c>
      <c r="D125" s="199" t="s">
        <v>237</v>
      </c>
      <c r="E125" s="258">
        <v>1</v>
      </c>
      <c r="F125" s="330"/>
      <c r="G125" s="257">
        <f t="shared" si="7"/>
        <v>0</v>
      </c>
    </row>
    <row r="126" spans="1:8" ht="16.5" x14ac:dyDescent="0.3">
      <c r="A126" s="205"/>
      <c r="B126" s="199"/>
      <c r="C126" s="197" t="s">
        <v>440</v>
      </c>
      <c r="D126" s="199" t="s">
        <v>237</v>
      </c>
      <c r="E126" s="258">
        <v>1</v>
      </c>
      <c r="F126" s="330"/>
      <c r="G126" s="257">
        <f t="shared" si="7"/>
        <v>0</v>
      </c>
    </row>
    <row r="127" spans="1:8" ht="16.5" x14ac:dyDescent="0.3">
      <c r="A127" s="205"/>
      <c r="B127" s="199"/>
      <c r="C127" s="197" t="s">
        <v>441</v>
      </c>
      <c r="D127" s="199" t="s">
        <v>237</v>
      </c>
      <c r="E127" s="258">
        <v>1</v>
      </c>
      <c r="F127" s="330"/>
      <c r="G127" s="257">
        <f t="shared" si="7"/>
        <v>0</v>
      </c>
    </row>
    <row r="128" spans="1:8" ht="16.5" x14ac:dyDescent="0.3">
      <c r="A128" s="205"/>
      <c r="B128" s="199"/>
      <c r="C128" s="197" t="s">
        <v>442</v>
      </c>
      <c r="D128" s="199" t="s">
        <v>237</v>
      </c>
      <c r="E128" s="258">
        <v>1</v>
      </c>
      <c r="F128" s="330"/>
      <c r="G128" s="257">
        <f t="shared" si="7"/>
        <v>0</v>
      </c>
    </row>
    <row r="129" spans="1:8" ht="16.5" x14ac:dyDescent="0.3">
      <c r="A129" s="205"/>
      <c r="B129" s="199"/>
      <c r="C129" s="197" t="s">
        <v>443</v>
      </c>
      <c r="D129" s="199" t="s">
        <v>237</v>
      </c>
      <c r="E129" s="258">
        <v>1</v>
      </c>
      <c r="F129" s="330"/>
      <c r="G129" s="257">
        <f t="shared" si="7"/>
        <v>0</v>
      </c>
    </row>
    <row r="130" spans="1:8" ht="16.5" x14ac:dyDescent="0.3">
      <c r="A130" s="205"/>
      <c r="B130" s="199"/>
      <c r="C130" s="197" t="s">
        <v>444</v>
      </c>
      <c r="D130" s="199" t="s">
        <v>237</v>
      </c>
      <c r="E130" s="258">
        <v>1</v>
      </c>
      <c r="F130" s="330"/>
      <c r="G130" s="257">
        <f t="shared" si="7"/>
        <v>0</v>
      </c>
    </row>
    <row r="131" spans="1:8" ht="16.5" x14ac:dyDescent="0.3">
      <c r="A131" s="205"/>
      <c r="B131" s="199"/>
      <c r="C131" s="197" t="s">
        <v>445</v>
      </c>
      <c r="D131" s="199" t="s">
        <v>288</v>
      </c>
      <c r="E131" s="258">
        <v>1</v>
      </c>
      <c r="F131" s="330"/>
      <c r="G131" s="257">
        <f t="shared" si="7"/>
        <v>0</v>
      </c>
    </row>
    <row r="132" spans="1:8" ht="16.5" x14ac:dyDescent="0.3">
      <c r="A132" s="205"/>
      <c r="B132" s="199"/>
      <c r="C132" s="197" t="s">
        <v>446</v>
      </c>
      <c r="D132" s="199" t="s">
        <v>288</v>
      </c>
      <c r="E132" s="258">
        <v>1</v>
      </c>
      <c r="F132" s="330"/>
      <c r="G132" s="257">
        <f t="shared" si="7"/>
        <v>0</v>
      </c>
    </row>
    <row r="133" spans="1:8" ht="16.5" x14ac:dyDescent="0.3">
      <c r="A133" s="205"/>
      <c r="B133" s="199"/>
      <c r="C133" s="197" t="s">
        <v>447</v>
      </c>
      <c r="D133" s="199" t="s">
        <v>417</v>
      </c>
      <c r="E133" s="258">
        <v>6</v>
      </c>
      <c r="F133" s="330"/>
      <c r="G133" s="257">
        <f t="shared" si="7"/>
        <v>0</v>
      </c>
    </row>
    <row r="134" spans="1:8" ht="16.5" x14ac:dyDescent="0.3">
      <c r="A134" s="205"/>
      <c r="B134" s="199"/>
      <c r="C134" s="198" t="s">
        <v>448</v>
      </c>
      <c r="D134" s="217" t="s">
        <v>288</v>
      </c>
      <c r="E134" s="286">
        <v>1</v>
      </c>
      <c r="F134" s="281"/>
      <c r="G134" s="282"/>
    </row>
    <row r="135" spans="1:8" ht="51" x14ac:dyDescent="0.3">
      <c r="B135" s="274" t="s">
        <v>460</v>
      </c>
      <c r="C135" s="341" t="s">
        <v>503</v>
      </c>
      <c r="D135" s="274" t="s">
        <v>237</v>
      </c>
      <c r="E135" s="275">
        <v>15</v>
      </c>
      <c r="F135" s="328"/>
      <c r="G135" s="247">
        <f>ROUND(E135*F135,2)</f>
        <v>0</v>
      </c>
    </row>
    <row r="136" spans="1:8" ht="16.5" x14ac:dyDescent="0.3">
      <c r="A136" s="205"/>
      <c r="B136" s="218"/>
      <c r="C136" s="218"/>
      <c r="D136" s="211"/>
      <c r="E136" s="259"/>
      <c r="F136" s="212"/>
      <c r="G136" s="244"/>
    </row>
    <row r="137" spans="1:8" s="197" customFormat="1" ht="15" customHeight="1" x14ac:dyDescent="0.3">
      <c r="A137" s="240" t="s">
        <v>481</v>
      </c>
      <c r="B137" s="241"/>
      <c r="C137" s="242"/>
      <c r="D137" s="213"/>
      <c r="E137" s="260"/>
      <c r="F137" s="202"/>
      <c r="G137" s="243">
        <f>SUM(G138:G146)</f>
        <v>0</v>
      </c>
    </row>
    <row r="138" spans="1:8" ht="33" x14ac:dyDescent="0.3">
      <c r="A138" s="205"/>
      <c r="B138" s="265" t="s">
        <v>240</v>
      </c>
      <c r="C138" s="277" t="s">
        <v>482</v>
      </c>
      <c r="D138" s="265" t="s">
        <v>288</v>
      </c>
      <c r="E138" s="266">
        <v>1</v>
      </c>
      <c r="F138" s="328"/>
      <c r="G138" s="247">
        <f>ROUND(E138*F138,2)</f>
        <v>0</v>
      </c>
    </row>
    <row r="139" spans="1:8" ht="33" x14ac:dyDescent="0.3">
      <c r="A139" s="205"/>
      <c r="B139" s="269" t="s">
        <v>241</v>
      </c>
      <c r="C139" s="276" t="s">
        <v>483</v>
      </c>
      <c r="D139" s="269" t="s">
        <v>288</v>
      </c>
      <c r="E139" s="270">
        <v>1</v>
      </c>
      <c r="F139" s="329"/>
      <c r="G139" s="247">
        <f t="shared" ref="G139:G146" si="8">ROUND(E139*F139,2)</f>
        <v>0</v>
      </c>
    </row>
    <row r="140" spans="1:8" ht="16.5" x14ac:dyDescent="0.3">
      <c r="A140" s="205"/>
      <c r="B140" s="269" t="s">
        <v>242</v>
      </c>
      <c r="C140" s="268" t="s">
        <v>484</v>
      </c>
      <c r="D140" s="269" t="s">
        <v>288</v>
      </c>
      <c r="E140" s="270">
        <v>1</v>
      </c>
      <c r="F140" s="329"/>
      <c r="G140" s="247">
        <f t="shared" si="8"/>
        <v>0</v>
      </c>
    </row>
    <row r="141" spans="1:8" ht="16.5" x14ac:dyDescent="0.3">
      <c r="A141" s="205"/>
      <c r="B141" s="199" t="s">
        <v>243</v>
      </c>
      <c r="C141" s="206" t="s">
        <v>426</v>
      </c>
      <c r="E141" s="259"/>
      <c r="F141" s="331"/>
      <c r="G141" s="257"/>
      <c r="H141" s="285"/>
    </row>
    <row r="142" spans="1:8" ht="16.5" x14ac:dyDescent="0.3">
      <c r="A142" s="197"/>
      <c r="B142" s="199"/>
      <c r="C142" s="213" t="s">
        <v>427</v>
      </c>
      <c r="D142" s="199" t="s">
        <v>288</v>
      </c>
      <c r="E142" s="258">
        <v>1</v>
      </c>
      <c r="F142" s="330"/>
      <c r="G142" s="257">
        <f t="shared" si="8"/>
        <v>0</v>
      </c>
    </row>
    <row r="143" spans="1:8" ht="16.5" x14ac:dyDescent="0.3">
      <c r="A143" s="197"/>
      <c r="B143" s="199"/>
      <c r="C143" s="213" t="s">
        <v>428</v>
      </c>
      <c r="D143" s="199" t="s">
        <v>288</v>
      </c>
      <c r="E143" s="258">
        <v>1</v>
      </c>
      <c r="F143" s="343"/>
      <c r="G143" s="257">
        <f t="shared" si="8"/>
        <v>0</v>
      </c>
    </row>
    <row r="144" spans="1:8" ht="16.5" x14ac:dyDescent="0.3">
      <c r="A144" s="197"/>
      <c r="B144" s="199"/>
      <c r="C144" s="213" t="s">
        <v>449</v>
      </c>
      <c r="D144" s="199" t="s">
        <v>288</v>
      </c>
      <c r="E144" s="258">
        <v>1</v>
      </c>
      <c r="F144" s="330"/>
      <c r="G144" s="247">
        <f t="shared" si="8"/>
        <v>0</v>
      </c>
    </row>
    <row r="145" spans="1:8" ht="16.5" x14ac:dyDescent="0.3">
      <c r="A145" s="205"/>
      <c r="B145" s="269" t="s">
        <v>262</v>
      </c>
      <c r="C145" s="284" t="s">
        <v>429</v>
      </c>
      <c r="D145" s="269" t="s">
        <v>288</v>
      </c>
      <c r="E145" s="270">
        <v>1</v>
      </c>
      <c r="F145" s="329"/>
      <c r="G145" s="247">
        <f t="shared" si="8"/>
        <v>0</v>
      </c>
      <c r="H145" s="285"/>
    </row>
    <row r="146" spans="1:8" ht="16.5" x14ac:dyDescent="0.3">
      <c r="A146" s="205"/>
      <c r="B146" s="269" t="s">
        <v>410</v>
      </c>
      <c r="C146" s="284" t="s">
        <v>485</v>
      </c>
      <c r="D146" s="269" t="s">
        <v>288</v>
      </c>
      <c r="E146" s="270">
        <v>1</v>
      </c>
      <c r="F146" s="342">
        <f>0.03*(SUM(G91:G93)+SUM(G96:G107)+SUM(G111:G135)+SUM(G138:G145))</f>
        <v>0</v>
      </c>
      <c r="G146" s="247">
        <f t="shared" si="8"/>
        <v>0</v>
      </c>
    </row>
    <row r="147" spans="1:8" ht="18" x14ac:dyDescent="0.25">
      <c r="B147" s="214"/>
      <c r="C147" s="210"/>
    </row>
    <row r="148" spans="1:8" ht="18" x14ac:dyDescent="0.25">
      <c r="B148" s="214"/>
      <c r="C148" s="210"/>
    </row>
    <row r="149" spans="1:8" s="223" customFormat="1" ht="16.5" x14ac:dyDescent="0.3">
      <c r="A149" s="195" t="s">
        <v>450</v>
      </c>
      <c r="B149" s="224"/>
      <c r="E149" s="225"/>
      <c r="F149" s="225"/>
      <c r="G149" s="226"/>
    </row>
    <row r="150" spans="1:8" s="223" customFormat="1" ht="16.5" x14ac:dyDescent="0.3">
      <c r="A150" s="195"/>
      <c r="B150" s="224"/>
      <c r="E150" s="225"/>
      <c r="F150" s="225"/>
      <c r="G150" s="226"/>
    </row>
    <row r="151" spans="1:8" s="223" customFormat="1" ht="16.5" x14ac:dyDescent="0.3">
      <c r="B151" s="224"/>
      <c r="C151" s="228" t="s">
        <v>239</v>
      </c>
      <c r="E151" s="225"/>
      <c r="F151" s="225"/>
      <c r="G151" s="226"/>
    </row>
    <row r="152" spans="1:8" s="223" customFormat="1" ht="16.5" x14ac:dyDescent="0.3">
      <c r="B152" s="224"/>
      <c r="C152" s="229" t="s">
        <v>492</v>
      </c>
      <c r="D152" s="368">
        <f>G165</f>
        <v>0</v>
      </c>
      <c r="E152" s="368"/>
      <c r="F152" s="368"/>
      <c r="G152" s="226"/>
    </row>
    <row r="153" spans="1:8" s="223" customFormat="1" ht="16.5" x14ac:dyDescent="0.3">
      <c r="A153" s="195"/>
      <c r="B153" s="224"/>
      <c r="C153" s="229" t="s">
        <v>493</v>
      </c>
      <c r="D153" s="368">
        <f>G170</f>
        <v>0</v>
      </c>
      <c r="E153" s="368"/>
      <c r="F153" s="368"/>
      <c r="G153" s="226"/>
    </row>
    <row r="154" spans="1:8" s="223" customFormat="1" ht="16.5" x14ac:dyDescent="0.3">
      <c r="A154" s="195"/>
      <c r="B154" s="224"/>
      <c r="C154" s="229" t="s">
        <v>494</v>
      </c>
      <c r="D154" s="368">
        <f>G182</f>
        <v>0</v>
      </c>
      <c r="E154" s="368"/>
      <c r="F154" s="368"/>
      <c r="G154" s="226"/>
    </row>
    <row r="155" spans="1:8" s="223" customFormat="1" ht="16.5" x14ac:dyDescent="0.3">
      <c r="A155" s="195"/>
      <c r="B155" s="224"/>
      <c r="C155" s="229" t="s">
        <v>495</v>
      </c>
      <c r="D155" s="368">
        <f>G208</f>
        <v>0</v>
      </c>
      <c r="E155" s="368"/>
      <c r="F155" s="368"/>
      <c r="G155" s="226"/>
    </row>
    <row r="156" spans="1:8" s="223" customFormat="1" ht="16.5" x14ac:dyDescent="0.3">
      <c r="A156" s="195"/>
      <c r="B156" s="224"/>
      <c r="E156" s="225"/>
      <c r="F156" s="225"/>
      <c r="G156" s="226"/>
    </row>
    <row r="157" spans="1:8" s="223" customFormat="1" ht="16.5" x14ac:dyDescent="0.3">
      <c r="B157" s="224"/>
      <c r="C157" s="232" t="s">
        <v>269</v>
      </c>
      <c r="D157" s="364">
        <f>SUM(D152:F155)</f>
        <v>0</v>
      </c>
      <c r="E157" s="364"/>
      <c r="F157" s="364"/>
      <c r="G157" s="226"/>
    </row>
    <row r="158" spans="1:8" s="223" customFormat="1" ht="16.5" x14ac:dyDescent="0.3">
      <c r="B158" s="224"/>
      <c r="C158" s="230" t="s">
        <v>270</v>
      </c>
      <c r="D158" s="365">
        <f>ROUND(0.1*D157,2)</f>
        <v>0</v>
      </c>
      <c r="E158" s="365"/>
      <c r="F158" s="365"/>
      <c r="G158" s="226"/>
    </row>
    <row r="159" spans="1:8" s="223" customFormat="1" ht="16.5" x14ac:dyDescent="0.3">
      <c r="B159" s="224"/>
      <c r="C159" s="223" t="s">
        <v>271</v>
      </c>
      <c r="D159" s="366">
        <f>ROUND(0.22*(D157+D158),2)</f>
        <v>0</v>
      </c>
      <c r="E159" s="366"/>
      <c r="F159" s="366"/>
      <c r="G159" s="226"/>
    </row>
    <row r="160" spans="1:8" s="223" customFormat="1" ht="16.5" x14ac:dyDescent="0.3">
      <c r="B160" s="224"/>
      <c r="D160" s="231"/>
      <c r="E160" s="231"/>
      <c r="F160" s="225"/>
      <c r="G160" s="226"/>
    </row>
    <row r="161" spans="1:8" s="223" customFormat="1" ht="17.25" thickBot="1" x14ac:dyDescent="0.35">
      <c r="B161" s="224"/>
      <c r="C161" s="233" t="s">
        <v>506</v>
      </c>
      <c r="D161" s="370">
        <f>SUM(D157:F159)</f>
        <v>0</v>
      </c>
      <c r="E161" s="370"/>
      <c r="F161" s="370"/>
      <c r="G161" s="226"/>
    </row>
    <row r="162" spans="1:8" s="223" customFormat="1" ht="17.25" thickTop="1" x14ac:dyDescent="0.3">
      <c r="B162" s="224"/>
      <c r="E162" s="225"/>
      <c r="F162" s="225"/>
      <c r="G162" s="226"/>
    </row>
    <row r="163" spans="1:8" s="223" customFormat="1" ht="16.5" x14ac:dyDescent="0.3">
      <c r="B163" s="224"/>
      <c r="E163" s="225"/>
      <c r="F163" s="225"/>
      <c r="G163" s="226"/>
    </row>
    <row r="164" spans="1:8" s="239" customFormat="1" x14ac:dyDescent="0.2">
      <c r="A164" s="234" t="s">
        <v>277</v>
      </c>
      <c r="B164" s="234" t="s">
        <v>278</v>
      </c>
      <c r="C164" s="235" t="s">
        <v>279</v>
      </c>
      <c r="D164" s="234" t="s">
        <v>280</v>
      </c>
      <c r="E164" s="236" t="s">
        <v>238</v>
      </c>
      <c r="F164" s="237" t="s">
        <v>281</v>
      </c>
      <c r="G164" s="238" t="s">
        <v>282</v>
      </c>
    </row>
    <row r="165" spans="1:8" s="197" customFormat="1" ht="15" customHeight="1" x14ac:dyDescent="0.3">
      <c r="A165" s="240" t="s">
        <v>456</v>
      </c>
      <c r="B165" s="241"/>
      <c r="C165" s="242"/>
      <c r="D165" s="213"/>
      <c r="E165" s="202"/>
      <c r="F165" s="202"/>
      <c r="G165" s="243">
        <f>SUM(G166:G168)</f>
        <v>0</v>
      </c>
    </row>
    <row r="166" spans="1:8" s="197" customFormat="1" ht="16.5" x14ac:dyDescent="0.3">
      <c r="A166" s="248"/>
      <c r="B166" s="263" t="s">
        <v>240</v>
      </c>
      <c r="C166" s="264" t="s">
        <v>412</v>
      </c>
      <c r="D166" s="265" t="s">
        <v>413</v>
      </c>
      <c r="E166" s="266">
        <v>285</v>
      </c>
      <c r="F166" s="328"/>
      <c r="G166" s="247">
        <f>ROUND(E166*F166,2)</f>
        <v>0</v>
      </c>
      <c r="H166" s="249"/>
    </row>
    <row r="167" spans="1:8" ht="14.25" customHeight="1" x14ac:dyDescent="0.3">
      <c r="A167" s="196"/>
      <c r="B167" s="267" t="s">
        <v>241</v>
      </c>
      <c r="C167" s="268" t="s">
        <v>414</v>
      </c>
      <c r="D167" s="269" t="s">
        <v>413</v>
      </c>
      <c r="E167" s="270">
        <v>285</v>
      </c>
      <c r="F167" s="329"/>
      <c r="G167" s="247">
        <f t="shared" ref="G167:G168" si="9">ROUND(E167*F167,2)</f>
        <v>0</v>
      </c>
    </row>
    <row r="168" spans="1:8" ht="14.25" customHeight="1" x14ac:dyDescent="0.3">
      <c r="A168" s="196"/>
      <c r="B168" s="267" t="s">
        <v>242</v>
      </c>
      <c r="C168" s="268" t="s">
        <v>415</v>
      </c>
      <c r="D168" s="269" t="s">
        <v>288</v>
      </c>
      <c r="E168" s="270">
        <v>1</v>
      </c>
      <c r="F168" s="329"/>
      <c r="G168" s="247">
        <f t="shared" si="9"/>
        <v>0</v>
      </c>
    </row>
    <row r="169" spans="1:8" ht="14.25" customHeight="1" x14ac:dyDescent="0.3">
      <c r="A169" s="196"/>
      <c r="C169" s="197"/>
      <c r="D169" s="197"/>
      <c r="E169" s="258"/>
      <c r="F169" s="202"/>
      <c r="G169" s="203"/>
    </row>
    <row r="170" spans="1:8" s="197" customFormat="1" ht="15" customHeight="1" x14ac:dyDescent="0.3">
      <c r="A170" s="240" t="s">
        <v>457</v>
      </c>
      <c r="B170" s="241"/>
      <c r="C170" s="242"/>
      <c r="D170" s="213"/>
      <c r="E170" s="260"/>
      <c r="F170" s="202"/>
      <c r="G170" s="243">
        <f>SUM(G171:G180)</f>
        <v>0</v>
      </c>
    </row>
    <row r="171" spans="1:8" ht="49.5" x14ac:dyDescent="0.3">
      <c r="A171" s="205"/>
      <c r="B171" s="265" t="s">
        <v>240</v>
      </c>
      <c r="C171" s="271" t="s">
        <v>458</v>
      </c>
      <c r="D171" s="265" t="s">
        <v>237</v>
      </c>
      <c r="E171" s="266">
        <v>14</v>
      </c>
      <c r="F171" s="328"/>
      <c r="G171" s="247">
        <f>ROUND(E171*F171,2)</f>
        <v>0</v>
      </c>
    </row>
    <row r="172" spans="1:8" ht="49.5" x14ac:dyDescent="0.3">
      <c r="A172" s="205"/>
      <c r="B172" s="269" t="s">
        <v>241</v>
      </c>
      <c r="C172" s="272" t="s">
        <v>468</v>
      </c>
      <c r="D172" s="269" t="s">
        <v>237</v>
      </c>
      <c r="E172" s="270">
        <v>14</v>
      </c>
      <c r="F172" s="329"/>
      <c r="G172" s="247">
        <f t="shared" ref="G172:G180" si="10">ROUND(E172*F172,2)</f>
        <v>0</v>
      </c>
    </row>
    <row r="173" spans="1:8" ht="33" x14ac:dyDescent="0.3">
      <c r="A173" s="197"/>
      <c r="B173" s="269" t="s">
        <v>242</v>
      </c>
      <c r="C173" s="272" t="s">
        <v>470</v>
      </c>
      <c r="D173" s="269" t="s">
        <v>413</v>
      </c>
      <c r="E173" s="270">
        <v>290</v>
      </c>
      <c r="F173" s="329"/>
      <c r="G173" s="247">
        <f t="shared" si="10"/>
        <v>0</v>
      </c>
    </row>
    <row r="174" spans="1:8" ht="33" x14ac:dyDescent="0.3">
      <c r="A174" s="205"/>
      <c r="B174" s="269" t="s">
        <v>243</v>
      </c>
      <c r="C174" s="272" t="s">
        <v>497</v>
      </c>
      <c r="D174" s="269" t="s">
        <v>413</v>
      </c>
      <c r="E174" s="270">
        <v>2</v>
      </c>
      <c r="F174" s="329"/>
      <c r="G174" s="247">
        <f t="shared" si="10"/>
        <v>0</v>
      </c>
    </row>
    <row r="175" spans="1:8" ht="33" x14ac:dyDescent="0.3">
      <c r="A175" s="205"/>
      <c r="B175" s="269" t="s">
        <v>262</v>
      </c>
      <c r="C175" s="272" t="s">
        <v>471</v>
      </c>
      <c r="D175" s="269" t="s">
        <v>10</v>
      </c>
      <c r="E175" s="270">
        <v>12</v>
      </c>
      <c r="F175" s="329"/>
      <c r="G175" s="247">
        <f t="shared" si="10"/>
        <v>0</v>
      </c>
    </row>
    <row r="176" spans="1:8" ht="33" x14ac:dyDescent="0.3">
      <c r="A176" s="197"/>
      <c r="B176" s="269" t="s">
        <v>410</v>
      </c>
      <c r="C176" s="272" t="s">
        <v>472</v>
      </c>
      <c r="D176" s="269" t="s">
        <v>256</v>
      </c>
      <c r="E176" s="273">
        <v>2</v>
      </c>
      <c r="F176" s="329"/>
      <c r="G176" s="247">
        <f t="shared" si="10"/>
        <v>0</v>
      </c>
    </row>
    <row r="177" spans="1:7" ht="33" x14ac:dyDescent="0.3">
      <c r="A177" s="197"/>
      <c r="B177" s="269" t="s">
        <v>459</v>
      </c>
      <c r="C177" s="272" t="s">
        <v>473</v>
      </c>
      <c r="D177" s="269" t="s">
        <v>413</v>
      </c>
      <c r="E177" s="270">
        <v>290</v>
      </c>
      <c r="F177" s="329"/>
      <c r="G177" s="247">
        <f t="shared" si="10"/>
        <v>0</v>
      </c>
    </row>
    <row r="178" spans="1:7" ht="33" x14ac:dyDescent="0.3">
      <c r="A178" s="197"/>
      <c r="B178" s="269" t="s">
        <v>460</v>
      </c>
      <c r="C178" s="272" t="s">
        <v>474</v>
      </c>
      <c r="D178" s="269" t="s">
        <v>413</v>
      </c>
      <c r="E178" s="270">
        <v>45</v>
      </c>
      <c r="F178" s="329"/>
      <c r="G178" s="247">
        <f t="shared" si="10"/>
        <v>0</v>
      </c>
    </row>
    <row r="179" spans="1:7" ht="33" x14ac:dyDescent="0.3">
      <c r="A179" s="197"/>
      <c r="B179" s="269" t="s">
        <v>461</v>
      </c>
      <c r="C179" s="272" t="s">
        <v>499</v>
      </c>
      <c r="D179" s="269" t="s">
        <v>413</v>
      </c>
      <c r="E179" s="270">
        <v>5</v>
      </c>
      <c r="F179" s="329"/>
      <c r="G179" s="247">
        <f t="shared" si="10"/>
        <v>0</v>
      </c>
    </row>
    <row r="180" spans="1:7" ht="66" x14ac:dyDescent="0.3">
      <c r="B180" s="269" t="s">
        <v>462</v>
      </c>
      <c r="C180" s="272" t="s">
        <v>476</v>
      </c>
      <c r="D180" s="269" t="s">
        <v>237</v>
      </c>
      <c r="E180" s="270">
        <v>9</v>
      </c>
      <c r="F180" s="329"/>
      <c r="G180" s="247">
        <f t="shared" si="10"/>
        <v>0</v>
      </c>
    </row>
    <row r="181" spans="1:7" ht="16.5" x14ac:dyDescent="0.3">
      <c r="B181" s="206"/>
      <c r="D181" s="199"/>
      <c r="E181" s="258"/>
      <c r="F181" s="200"/>
      <c r="G181" s="201"/>
    </row>
    <row r="182" spans="1:7" s="197" customFormat="1" ht="15" customHeight="1" x14ac:dyDescent="0.3">
      <c r="A182" s="240" t="s">
        <v>500</v>
      </c>
      <c r="B182" s="241"/>
      <c r="C182" s="242"/>
      <c r="D182" s="213"/>
      <c r="E182" s="260"/>
      <c r="F182" s="202"/>
      <c r="G182" s="243">
        <f>SUM(G183:G206)</f>
        <v>0</v>
      </c>
    </row>
    <row r="183" spans="1:7" ht="49.5" x14ac:dyDescent="0.3">
      <c r="A183" s="205"/>
      <c r="B183" s="265" t="s">
        <v>240</v>
      </c>
      <c r="C183" s="271" t="s">
        <v>505</v>
      </c>
      <c r="D183" s="265" t="s">
        <v>237</v>
      </c>
      <c r="E183" s="266">
        <v>8</v>
      </c>
      <c r="F183" s="328"/>
      <c r="G183" s="247">
        <f>ROUND(E183*F183,2)</f>
        <v>0</v>
      </c>
    </row>
    <row r="184" spans="1:7" ht="33" x14ac:dyDescent="0.3">
      <c r="B184" s="269" t="s">
        <v>241</v>
      </c>
      <c r="C184" s="272" t="s">
        <v>478</v>
      </c>
      <c r="D184" s="269" t="s">
        <v>413</v>
      </c>
      <c r="E184" s="270">
        <v>340</v>
      </c>
      <c r="F184" s="328"/>
      <c r="G184" s="247">
        <f t="shared" ref="G184:G206" si="11">ROUND(E184*F184,2)</f>
        <v>0</v>
      </c>
    </row>
    <row r="185" spans="1:7" ht="28.9" customHeight="1" x14ac:dyDescent="0.3">
      <c r="A185" s="205"/>
      <c r="B185" s="269" t="s">
        <v>242</v>
      </c>
      <c r="C185" s="272" t="s">
        <v>422</v>
      </c>
      <c r="D185" s="269" t="s">
        <v>413</v>
      </c>
      <c r="E185" s="270">
        <v>70</v>
      </c>
      <c r="F185" s="328"/>
      <c r="G185" s="247">
        <f t="shared" si="11"/>
        <v>0</v>
      </c>
    </row>
    <row r="186" spans="1:7" ht="29.45" customHeight="1" x14ac:dyDescent="0.3">
      <c r="A186" s="205"/>
      <c r="B186" s="269" t="s">
        <v>243</v>
      </c>
      <c r="C186" s="272" t="s">
        <v>423</v>
      </c>
      <c r="D186" s="269" t="s">
        <v>256</v>
      </c>
      <c r="E186" s="270">
        <v>300</v>
      </c>
      <c r="F186" s="328"/>
      <c r="G186" s="247">
        <f t="shared" si="11"/>
        <v>0</v>
      </c>
    </row>
    <row r="187" spans="1:7" ht="28.9" customHeight="1" x14ac:dyDescent="0.3">
      <c r="A187" s="205"/>
      <c r="B187" s="269" t="s">
        <v>262</v>
      </c>
      <c r="C187" s="276" t="s">
        <v>424</v>
      </c>
      <c r="D187" s="269" t="s">
        <v>237</v>
      </c>
      <c r="E187" s="270">
        <v>18</v>
      </c>
      <c r="F187" s="328"/>
      <c r="G187" s="247">
        <f t="shared" si="11"/>
        <v>0</v>
      </c>
    </row>
    <row r="188" spans="1:7" ht="33" x14ac:dyDescent="0.3">
      <c r="B188" s="269" t="s">
        <v>410</v>
      </c>
      <c r="C188" s="272" t="s">
        <v>501</v>
      </c>
      <c r="D188" s="269" t="s">
        <v>413</v>
      </c>
      <c r="E188" s="270">
        <v>2</v>
      </c>
      <c r="F188" s="328"/>
      <c r="G188" s="247">
        <f t="shared" si="11"/>
        <v>0</v>
      </c>
    </row>
    <row r="189" spans="1:7" ht="49.5" x14ac:dyDescent="0.3">
      <c r="A189" s="205"/>
      <c r="B189" s="199" t="s">
        <v>459</v>
      </c>
      <c r="C189" s="245" t="s">
        <v>502</v>
      </c>
      <c r="D189" s="199" t="s">
        <v>237</v>
      </c>
      <c r="E189" s="258">
        <v>1</v>
      </c>
      <c r="F189" s="331"/>
      <c r="G189" s="257">
        <f t="shared" si="11"/>
        <v>0</v>
      </c>
    </row>
    <row r="190" spans="1:7" ht="16.5" x14ac:dyDescent="0.3">
      <c r="A190" s="205"/>
      <c r="B190" s="197"/>
      <c r="C190" s="197" t="s">
        <v>433</v>
      </c>
      <c r="D190" s="199" t="s">
        <v>237</v>
      </c>
      <c r="E190" s="258">
        <v>1</v>
      </c>
      <c r="F190" s="330"/>
      <c r="G190" s="257">
        <f t="shared" si="11"/>
        <v>0</v>
      </c>
    </row>
    <row r="191" spans="1:7" ht="16.5" x14ac:dyDescent="0.3">
      <c r="A191" s="205"/>
      <c r="B191" s="197"/>
      <c r="C191" s="197" t="s">
        <v>434</v>
      </c>
      <c r="D191" s="199" t="s">
        <v>237</v>
      </c>
      <c r="E191" s="258">
        <v>1</v>
      </c>
      <c r="F191" s="330"/>
      <c r="G191" s="257">
        <f t="shared" si="11"/>
        <v>0</v>
      </c>
    </row>
    <row r="192" spans="1:7" ht="16.5" x14ac:dyDescent="0.3">
      <c r="A192" s="205"/>
      <c r="B192" s="197"/>
      <c r="C192" s="197" t="s">
        <v>435</v>
      </c>
      <c r="D192" s="199" t="s">
        <v>237</v>
      </c>
      <c r="E192" s="258">
        <v>2</v>
      </c>
      <c r="F192" s="330"/>
      <c r="G192" s="257">
        <f t="shared" si="11"/>
        <v>0</v>
      </c>
    </row>
    <row r="193" spans="1:10" ht="16.5" x14ac:dyDescent="0.3">
      <c r="A193" s="205"/>
      <c r="B193" s="197"/>
      <c r="C193" s="197" t="s">
        <v>436</v>
      </c>
      <c r="D193" s="199" t="s">
        <v>237</v>
      </c>
      <c r="E193" s="258">
        <v>1</v>
      </c>
      <c r="F193" s="330"/>
      <c r="G193" s="257">
        <f t="shared" si="11"/>
        <v>0</v>
      </c>
    </row>
    <row r="194" spans="1:10" ht="16.5" x14ac:dyDescent="0.3">
      <c r="A194" s="205"/>
      <c r="B194" s="197"/>
      <c r="C194" s="197" t="s">
        <v>437</v>
      </c>
      <c r="D194" s="199" t="s">
        <v>237</v>
      </c>
      <c r="E194" s="258">
        <v>1</v>
      </c>
      <c r="F194" s="330"/>
      <c r="G194" s="257">
        <f t="shared" si="11"/>
        <v>0</v>
      </c>
    </row>
    <row r="195" spans="1:10" ht="16.5" x14ac:dyDescent="0.3">
      <c r="A195" s="205"/>
      <c r="B195" s="197"/>
      <c r="C195" s="197" t="s">
        <v>438</v>
      </c>
      <c r="D195" s="199" t="s">
        <v>237</v>
      </c>
      <c r="E195" s="258">
        <v>3</v>
      </c>
      <c r="F195" s="330"/>
      <c r="G195" s="257">
        <f t="shared" si="11"/>
        <v>0</v>
      </c>
    </row>
    <row r="196" spans="1:10" ht="16.5" x14ac:dyDescent="0.3">
      <c r="A196" s="205"/>
      <c r="B196" s="197"/>
      <c r="C196" s="197" t="s">
        <v>439</v>
      </c>
      <c r="D196" s="199" t="s">
        <v>237</v>
      </c>
      <c r="E196" s="258">
        <v>1</v>
      </c>
      <c r="F196" s="330"/>
      <c r="G196" s="257">
        <f t="shared" si="11"/>
        <v>0</v>
      </c>
    </row>
    <row r="197" spans="1:10" ht="16.5" x14ac:dyDescent="0.3">
      <c r="A197" s="205"/>
      <c r="B197" s="197"/>
      <c r="C197" s="197" t="s">
        <v>440</v>
      </c>
      <c r="D197" s="199" t="s">
        <v>237</v>
      </c>
      <c r="E197" s="258">
        <v>1</v>
      </c>
      <c r="F197" s="330"/>
      <c r="G197" s="257">
        <f t="shared" si="11"/>
        <v>0</v>
      </c>
    </row>
    <row r="198" spans="1:10" ht="16.5" x14ac:dyDescent="0.3">
      <c r="A198" s="205"/>
      <c r="B198" s="197"/>
      <c r="C198" s="197" t="s">
        <v>441</v>
      </c>
      <c r="D198" s="199" t="s">
        <v>237</v>
      </c>
      <c r="E198" s="258">
        <v>1</v>
      </c>
      <c r="F198" s="330"/>
      <c r="G198" s="257">
        <f t="shared" si="11"/>
        <v>0</v>
      </c>
    </row>
    <row r="199" spans="1:10" ht="16.5" x14ac:dyDescent="0.3">
      <c r="A199" s="205"/>
      <c r="B199" s="197"/>
      <c r="C199" s="197" t="s">
        <v>442</v>
      </c>
      <c r="D199" s="199" t="s">
        <v>237</v>
      </c>
      <c r="E199" s="258">
        <v>1</v>
      </c>
      <c r="F199" s="330"/>
      <c r="G199" s="257">
        <f t="shared" si="11"/>
        <v>0</v>
      </c>
    </row>
    <row r="200" spans="1:10" ht="16.5" x14ac:dyDescent="0.3">
      <c r="A200" s="205"/>
      <c r="B200" s="197"/>
      <c r="C200" s="197" t="s">
        <v>443</v>
      </c>
      <c r="D200" s="199" t="s">
        <v>237</v>
      </c>
      <c r="E200" s="258">
        <v>1</v>
      </c>
      <c r="F200" s="330"/>
      <c r="G200" s="257">
        <f t="shared" si="11"/>
        <v>0</v>
      </c>
    </row>
    <row r="201" spans="1:10" ht="16.5" x14ac:dyDescent="0.3">
      <c r="A201" s="205"/>
      <c r="B201" s="197"/>
      <c r="C201" s="197" t="s">
        <v>444</v>
      </c>
      <c r="D201" s="199" t="s">
        <v>237</v>
      </c>
      <c r="E201" s="258">
        <v>1</v>
      </c>
      <c r="F201" s="330"/>
      <c r="G201" s="257">
        <f t="shared" si="11"/>
        <v>0</v>
      </c>
    </row>
    <row r="202" spans="1:10" ht="16.5" x14ac:dyDescent="0.3">
      <c r="A202" s="205"/>
      <c r="B202" s="197"/>
      <c r="C202" s="197" t="s">
        <v>445</v>
      </c>
      <c r="D202" s="199" t="s">
        <v>288</v>
      </c>
      <c r="E202" s="258">
        <v>1</v>
      </c>
      <c r="F202" s="330"/>
      <c r="G202" s="257">
        <f t="shared" si="11"/>
        <v>0</v>
      </c>
    </row>
    <row r="203" spans="1:10" ht="16.5" x14ac:dyDescent="0.3">
      <c r="A203" s="205"/>
      <c r="B203" s="197"/>
      <c r="C203" s="197" t="s">
        <v>446</v>
      </c>
      <c r="D203" s="199" t="s">
        <v>288</v>
      </c>
      <c r="E203" s="258">
        <v>1</v>
      </c>
      <c r="F203" s="330"/>
      <c r="G203" s="257">
        <f t="shared" si="11"/>
        <v>0</v>
      </c>
    </row>
    <row r="204" spans="1:10" ht="16.5" x14ac:dyDescent="0.3">
      <c r="A204" s="205"/>
      <c r="B204" s="197"/>
      <c r="C204" s="197" t="s">
        <v>447</v>
      </c>
      <c r="D204" s="199" t="s">
        <v>417</v>
      </c>
      <c r="E204" s="258">
        <v>6</v>
      </c>
      <c r="F204" s="330"/>
      <c r="G204" s="257">
        <f t="shared" si="11"/>
        <v>0</v>
      </c>
      <c r="J204" s="204"/>
    </row>
    <row r="205" spans="1:10" ht="16.5" x14ac:dyDescent="0.3">
      <c r="A205" s="205"/>
      <c r="B205" s="197"/>
      <c r="C205" s="198" t="s">
        <v>448</v>
      </c>
      <c r="D205" s="217" t="s">
        <v>288</v>
      </c>
      <c r="E205" s="286">
        <v>1</v>
      </c>
      <c r="F205" s="247"/>
      <c r="G205" s="247"/>
    </row>
    <row r="206" spans="1:10" ht="49.15" customHeight="1" x14ac:dyDescent="0.3">
      <c r="B206" s="269" t="s">
        <v>460</v>
      </c>
      <c r="C206" s="272" t="s">
        <v>503</v>
      </c>
      <c r="D206" s="269" t="s">
        <v>237</v>
      </c>
      <c r="E206" s="270">
        <v>9</v>
      </c>
      <c r="F206" s="328"/>
      <c r="G206" s="247">
        <f t="shared" si="11"/>
        <v>0</v>
      </c>
    </row>
    <row r="207" spans="1:10" ht="16.5" x14ac:dyDescent="0.3">
      <c r="A207" s="205"/>
      <c r="B207" s="218"/>
      <c r="C207" s="218"/>
      <c r="D207" s="211"/>
      <c r="E207" s="259"/>
      <c r="F207" s="212"/>
      <c r="G207" s="201"/>
    </row>
    <row r="208" spans="1:10" s="197" customFormat="1" ht="15" customHeight="1" x14ac:dyDescent="0.3">
      <c r="A208" s="240" t="s">
        <v>481</v>
      </c>
      <c r="B208" s="241"/>
      <c r="C208" s="242"/>
      <c r="D208" s="213"/>
      <c r="E208" s="260"/>
      <c r="F208" s="202"/>
      <c r="G208" s="243">
        <f>SUM(G209:G216)</f>
        <v>0</v>
      </c>
    </row>
    <row r="209" spans="1:7" ht="33" x14ac:dyDescent="0.3">
      <c r="A209" s="205"/>
      <c r="B209" s="265" t="s">
        <v>240</v>
      </c>
      <c r="C209" s="277" t="s">
        <v>482</v>
      </c>
      <c r="D209" s="265" t="s">
        <v>288</v>
      </c>
      <c r="E209" s="266">
        <v>1</v>
      </c>
      <c r="F209" s="328"/>
      <c r="G209" s="247">
        <f>ROUND(E209*F209,2)</f>
        <v>0</v>
      </c>
    </row>
    <row r="210" spans="1:7" ht="33" x14ac:dyDescent="0.3">
      <c r="A210" s="205"/>
      <c r="B210" s="269" t="s">
        <v>241</v>
      </c>
      <c r="C210" s="272" t="s">
        <v>484</v>
      </c>
      <c r="D210" s="269" t="s">
        <v>288</v>
      </c>
      <c r="E210" s="270">
        <v>1</v>
      </c>
      <c r="F210" s="329"/>
      <c r="G210" s="247">
        <f t="shared" ref="G210:G216" si="12">ROUND(E210*F210,2)</f>
        <v>0</v>
      </c>
    </row>
    <row r="211" spans="1:7" ht="16.5" x14ac:dyDescent="0.3">
      <c r="A211" s="205"/>
      <c r="B211" s="251" t="s">
        <v>242</v>
      </c>
      <c r="C211" s="206" t="s">
        <v>426</v>
      </c>
      <c r="E211" s="287"/>
      <c r="F211" s="331"/>
      <c r="G211" s="257"/>
    </row>
    <row r="212" spans="1:7" ht="16.5" x14ac:dyDescent="0.3">
      <c r="A212" s="197"/>
      <c r="C212" s="213" t="s">
        <v>427</v>
      </c>
      <c r="D212" s="199" t="s">
        <v>288</v>
      </c>
      <c r="E212" s="261">
        <v>1</v>
      </c>
      <c r="F212" s="330"/>
      <c r="G212" s="257">
        <f t="shared" si="12"/>
        <v>0</v>
      </c>
    </row>
    <row r="213" spans="1:7" ht="16.5" x14ac:dyDescent="0.3">
      <c r="A213" s="197"/>
      <c r="C213" s="213" t="s">
        <v>428</v>
      </c>
      <c r="D213" s="199" t="s">
        <v>288</v>
      </c>
      <c r="E213" s="261">
        <v>1</v>
      </c>
      <c r="F213" s="330"/>
      <c r="G213" s="257">
        <f t="shared" si="12"/>
        <v>0</v>
      </c>
    </row>
    <row r="214" spans="1:7" ht="16.5" x14ac:dyDescent="0.3">
      <c r="A214" s="197"/>
      <c r="C214" s="213" t="s">
        <v>449</v>
      </c>
      <c r="D214" s="199" t="s">
        <v>288</v>
      </c>
      <c r="E214" s="261">
        <v>1</v>
      </c>
      <c r="F214" s="330"/>
      <c r="G214" s="247">
        <f t="shared" si="12"/>
        <v>0</v>
      </c>
    </row>
    <row r="215" spans="1:7" ht="16.5" x14ac:dyDescent="0.3">
      <c r="A215" s="205"/>
      <c r="B215" s="269" t="s">
        <v>243</v>
      </c>
      <c r="C215" s="284" t="s">
        <v>429</v>
      </c>
      <c r="D215" s="269" t="s">
        <v>288</v>
      </c>
      <c r="E215" s="270">
        <v>1</v>
      </c>
      <c r="F215" s="329"/>
      <c r="G215" s="247">
        <f t="shared" si="12"/>
        <v>0</v>
      </c>
    </row>
    <row r="216" spans="1:7" ht="16.5" x14ac:dyDescent="0.3">
      <c r="A216" s="205"/>
      <c r="B216" s="269" t="s">
        <v>262</v>
      </c>
      <c r="C216" s="284" t="s">
        <v>485</v>
      </c>
      <c r="D216" s="269" t="s">
        <v>288</v>
      </c>
      <c r="E216" s="270">
        <v>1</v>
      </c>
      <c r="F216" s="329">
        <f>0.03*(SUM(G166:G168)+SUM(G171:G180)+SUM(G183:G206)+SUM(G209:G215))</f>
        <v>0</v>
      </c>
      <c r="G216" s="247">
        <f t="shared" si="12"/>
        <v>0</v>
      </c>
    </row>
    <row r="217" spans="1:7" ht="18" x14ac:dyDescent="0.25">
      <c r="B217" s="214"/>
      <c r="C217" s="210"/>
    </row>
    <row r="218" spans="1:7" ht="18" x14ac:dyDescent="0.25">
      <c r="B218" s="214"/>
      <c r="C218" s="210"/>
    </row>
    <row r="219" spans="1:7" s="223" customFormat="1" ht="16.5" x14ac:dyDescent="0.3">
      <c r="A219" s="195" t="s">
        <v>451</v>
      </c>
      <c r="B219" s="224"/>
      <c r="E219" s="225"/>
      <c r="F219" s="225"/>
      <c r="G219" s="226"/>
    </row>
    <row r="220" spans="1:7" s="223" customFormat="1" ht="16.5" x14ac:dyDescent="0.3">
      <c r="A220" s="195"/>
      <c r="B220" s="224"/>
      <c r="E220" s="225"/>
      <c r="F220" s="225"/>
      <c r="G220" s="226"/>
    </row>
    <row r="221" spans="1:7" s="223" customFormat="1" ht="16.5" x14ac:dyDescent="0.3">
      <c r="B221" s="224"/>
      <c r="C221" s="228" t="s">
        <v>239</v>
      </c>
      <c r="E221" s="225"/>
      <c r="F221" s="225"/>
      <c r="G221" s="226"/>
    </row>
    <row r="222" spans="1:7" s="223" customFormat="1" ht="16.5" x14ac:dyDescent="0.3">
      <c r="B222" s="224"/>
      <c r="C222" s="229" t="s">
        <v>492</v>
      </c>
      <c r="D222" s="368">
        <f>G235</f>
        <v>0</v>
      </c>
      <c r="E222" s="368"/>
      <c r="F222" s="368"/>
      <c r="G222" s="226"/>
    </row>
    <row r="223" spans="1:7" s="223" customFormat="1" ht="16.5" x14ac:dyDescent="0.3">
      <c r="A223" s="195"/>
      <c r="B223" s="224"/>
      <c r="C223" s="229" t="s">
        <v>493</v>
      </c>
      <c r="D223" s="368">
        <f>G241</f>
        <v>0</v>
      </c>
      <c r="E223" s="368"/>
      <c r="F223" s="368"/>
      <c r="G223" s="226"/>
    </row>
    <row r="224" spans="1:7" s="223" customFormat="1" ht="16.5" x14ac:dyDescent="0.3">
      <c r="A224" s="195"/>
      <c r="B224" s="224"/>
      <c r="C224" s="229" t="s">
        <v>494</v>
      </c>
      <c r="D224" s="368">
        <f>G257</f>
        <v>0</v>
      </c>
      <c r="E224" s="368"/>
      <c r="F224" s="368"/>
      <c r="G224" s="226"/>
    </row>
    <row r="225" spans="1:8" s="223" customFormat="1" ht="16.5" x14ac:dyDescent="0.3">
      <c r="A225" s="195"/>
      <c r="B225" s="224"/>
      <c r="C225" s="229" t="s">
        <v>495</v>
      </c>
      <c r="D225" s="368">
        <f>G268</f>
        <v>0</v>
      </c>
      <c r="E225" s="368"/>
      <c r="F225" s="368"/>
      <c r="G225" s="226"/>
    </row>
    <row r="226" spans="1:8" s="223" customFormat="1" ht="16.5" x14ac:dyDescent="0.3">
      <c r="A226" s="195"/>
      <c r="B226" s="224"/>
      <c r="E226" s="225"/>
      <c r="F226" s="225"/>
      <c r="G226" s="226"/>
    </row>
    <row r="227" spans="1:8" s="223" customFormat="1" ht="16.5" x14ac:dyDescent="0.3">
      <c r="B227" s="224"/>
      <c r="C227" s="232" t="s">
        <v>269</v>
      </c>
      <c r="D227" s="364">
        <f>SUM(D222:F225)</f>
        <v>0</v>
      </c>
      <c r="E227" s="364"/>
      <c r="F227" s="364"/>
      <c r="G227" s="226"/>
    </row>
    <row r="228" spans="1:8" s="223" customFormat="1" ht="16.5" x14ac:dyDescent="0.3">
      <c r="B228" s="224"/>
      <c r="C228" s="230" t="s">
        <v>270</v>
      </c>
      <c r="D228" s="365">
        <f>ROUND(0.1*D227,2)</f>
        <v>0</v>
      </c>
      <c r="E228" s="365"/>
      <c r="F228" s="365"/>
      <c r="G228" s="226"/>
    </row>
    <row r="229" spans="1:8" s="223" customFormat="1" ht="16.5" x14ac:dyDescent="0.3">
      <c r="B229" s="224"/>
      <c r="C229" s="223" t="s">
        <v>271</v>
      </c>
      <c r="D229" s="366">
        <f>ROUND(0.22*(D227+D228),2)</f>
        <v>0</v>
      </c>
      <c r="E229" s="366"/>
      <c r="F229" s="366"/>
      <c r="G229" s="226"/>
    </row>
    <row r="230" spans="1:8" s="223" customFormat="1" ht="16.5" x14ac:dyDescent="0.3">
      <c r="B230" s="224"/>
      <c r="D230" s="231"/>
      <c r="E230" s="231"/>
      <c r="F230" s="225"/>
      <c r="G230" s="226"/>
    </row>
    <row r="231" spans="1:8" s="223" customFormat="1" ht="17.25" thickBot="1" x14ac:dyDescent="0.35">
      <c r="B231" s="224"/>
      <c r="C231" s="233" t="s">
        <v>506</v>
      </c>
      <c r="D231" s="370">
        <f>SUM(D227:F229)</f>
        <v>0</v>
      </c>
      <c r="E231" s="370"/>
      <c r="F231" s="370"/>
      <c r="G231" s="226"/>
    </row>
    <row r="232" spans="1:8" s="223" customFormat="1" ht="17.25" thickTop="1" x14ac:dyDescent="0.3">
      <c r="B232" s="224"/>
      <c r="E232" s="225"/>
      <c r="F232" s="225"/>
      <c r="G232" s="226"/>
    </row>
    <row r="233" spans="1:8" s="223" customFormat="1" ht="16.5" x14ac:dyDescent="0.3">
      <c r="B233" s="224"/>
      <c r="E233" s="225"/>
      <c r="F233" s="225"/>
      <c r="G233" s="226"/>
    </row>
    <row r="234" spans="1:8" s="239" customFormat="1" x14ac:dyDescent="0.2">
      <c r="A234" s="234" t="s">
        <v>277</v>
      </c>
      <c r="B234" s="234" t="s">
        <v>278</v>
      </c>
      <c r="C234" s="235" t="s">
        <v>279</v>
      </c>
      <c r="D234" s="234" t="s">
        <v>280</v>
      </c>
      <c r="E234" s="236" t="s">
        <v>238</v>
      </c>
      <c r="F234" s="237" t="s">
        <v>281</v>
      </c>
      <c r="G234" s="238" t="s">
        <v>282</v>
      </c>
    </row>
    <row r="235" spans="1:8" s="197" customFormat="1" ht="15" customHeight="1" x14ac:dyDescent="0.3">
      <c r="A235" s="240" t="s">
        <v>456</v>
      </c>
      <c r="B235" s="241"/>
      <c r="C235" s="242"/>
      <c r="D235" s="213"/>
      <c r="E235" s="202"/>
      <c r="F235" s="202"/>
      <c r="G235" s="243">
        <f>SUM(G236:G239)</f>
        <v>0</v>
      </c>
    </row>
    <row r="236" spans="1:8" s="197" customFormat="1" ht="16.5" x14ac:dyDescent="0.3">
      <c r="A236" s="248"/>
      <c r="B236" s="263" t="s">
        <v>240</v>
      </c>
      <c r="C236" s="264" t="s">
        <v>412</v>
      </c>
      <c r="D236" s="265" t="s">
        <v>413</v>
      </c>
      <c r="E236" s="266">
        <v>440</v>
      </c>
      <c r="F236" s="328"/>
      <c r="G236" s="247">
        <f>ROUND(E236*F236,2)</f>
        <v>0</v>
      </c>
      <c r="H236" s="249"/>
    </row>
    <row r="237" spans="1:8" ht="16.5" x14ac:dyDescent="0.3">
      <c r="A237" s="196"/>
      <c r="B237" s="267" t="s">
        <v>241</v>
      </c>
      <c r="C237" s="268" t="s">
        <v>414</v>
      </c>
      <c r="D237" s="269" t="s">
        <v>413</v>
      </c>
      <c r="E237" s="270">
        <v>440</v>
      </c>
      <c r="F237" s="329"/>
      <c r="G237" s="247">
        <f t="shared" ref="G237:G239" si="13">ROUND(E237*F237,2)</f>
        <v>0</v>
      </c>
    </row>
    <row r="238" spans="1:8" ht="16.5" x14ac:dyDescent="0.3">
      <c r="A238" s="196"/>
      <c r="B238" s="267" t="s">
        <v>242</v>
      </c>
      <c r="C238" s="268" t="s">
        <v>415</v>
      </c>
      <c r="D238" s="269" t="s">
        <v>288</v>
      </c>
      <c r="E238" s="270">
        <v>1</v>
      </c>
      <c r="F238" s="329"/>
      <c r="G238" s="247">
        <f t="shared" si="13"/>
        <v>0</v>
      </c>
    </row>
    <row r="239" spans="1:8" ht="33" x14ac:dyDescent="0.3">
      <c r="A239" s="196"/>
      <c r="B239" s="267" t="s">
        <v>243</v>
      </c>
      <c r="C239" s="272" t="s">
        <v>507</v>
      </c>
      <c r="D239" s="269" t="s">
        <v>417</v>
      </c>
      <c r="E239" s="270">
        <v>3</v>
      </c>
      <c r="F239" s="329"/>
      <c r="G239" s="247">
        <f t="shared" si="13"/>
        <v>0</v>
      </c>
      <c r="H239" s="285"/>
    </row>
    <row r="240" spans="1:8" ht="15.75" x14ac:dyDescent="0.25">
      <c r="A240" s="193"/>
      <c r="B240" s="194"/>
      <c r="C240" s="195"/>
      <c r="E240" s="259"/>
      <c r="G240" s="204"/>
    </row>
    <row r="241" spans="1:7" s="197" customFormat="1" ht="15" customHeight="1" x14ac:dyDescent="0.3">
      <c r="A241" s="240" t="s">
        <v>457</v>
      </c>
      <c r="B241" s="241"/>
      <c r="C241" s="242"/>
      <c r="D241" s="213"/>
      <c r="E241" s="260"/>
      <c r="F241" s="202"/>
      <c r="G241" s="243">
        <f>SUM(G242:G255)</f>
        <v>0</v>
      </c>
    </row>
    <row r="242" spans="1:7" ht="49.5" x14ac:dyDescent="0.3">
      <c r="A242" s="205"/>
      <c r="B242" s="263" t="s">
        <v>240</v>
      </c>
      <c r="C242" s="271" t="s">
        <v>458</v>
      </c>
      <c r="D242" s="265" t="s">
        <v>237</v>
      </c>
      <c r="E242" s="266">
        <v>13</v>
      </c>
      <c r="F242" s="328"/>
      <c r="G242" s="247">
        <f>ROUND(E242*F242,2)</f>
        <v>0</v>
      </c>
    </row>
    <row r="243" spans="1:7" ht="49.5" x14ac:dyDescent="0.3">
      <c r="A243" s="205"/>
      <c r="B243" s="267" t="s">
        <v>241</v>
      </c>
      <c r="C243" s="272" t="s">
        <v>508</v>
      </c>
      <c r="D243" s="269" t="s">
        <v>237</v>
      </c>
      <c r="E243" s="270">
        <v>1</v>
      </c>
      <c r="F243" s="329"/>
      <c r="G243" s="247">
        <f t="shared" ref="G243:G255" si="14">ROUND(E243*F243,2)</f>
        <v>0</v>
      </c>
    </row>
    <row r="244" spans="1:7" ht="49.5" x14ac:dyDescent="0.3">
      <c r="A244" s="205"/>
      <c r="B244" s="267" t="s">
        <v>242</v>
      </c>
      <c r="C244" s="272" t="s">
        <v>468</v>
      </c>
      <c r="D244" s="269" t="s">
        <v>237</v>
      </c>
      <c r="E244" s="270">
        <v>13</v>
      </c>
      <c r="F244" s="329"/>
      <c r="G244" s="247">
        <f t="shared" si="14"/>
        <v>0</v>
      </c>
    </row>
    <row r="245" spans="1:7" ht="66" x14ac:dyDescent="0.3">
      <c r="A245" s="205"/>
      <c r="B245" s="267" t="s">
        <v>243</v>
      </c>
      <c r="C245" s="272" t="s">
        <v>509</v>
      </c>
      <c r="D245" s="269" t="s">
        <v>288</v>
      </c>
      <c r="E245" s="270">
        <v>1</v>
      </c>
      <c r="F245" s="329"/>
      <c r="G245" s="247">
        <f t="shared" si="14"/>
        <v>0</v>
      </c>
    </row>
    <row r="246" spans="1:7" ht="33" x14ac:dyDescent="0.3">
      <c r="A246" s="205"/>
      <c r="B246" s="267" t="s">
        <v>262</v>
      </c>
      <c r="C246" s="272" t="s">
        <v>470</v>
      </c>
      <c r="D246" s="269" t="s">
        <v>413</v>
      </c>
      <c r="E246" s="270">
        <v>460</v>
      </c>
      <c r="F246" s="329"/>
      <c r="G246" s="247">
        <f t="shared" si="14"/>
        <v>0</v>
      </c>
    </row>
    <row r="247" spans="1:7" ht="33" x14ac:dyDescent="0.3">
      <c r="A247" s="205"/>
      <c r="B247" s="267" t="s">
        <v>410</v>
      </c>
      <c r="C247" s="272" t="s">
        <v>510</v>
      </c>
      <c r="D247" s="269" t="s">
        <v>413</v>
      </c>
      <c r="E247" s="270">
        <v>10</v>
      </c>
      <c r="F247" s="329"/>
      <c r="G247" s="247">
        <f t="shared" si="14"/>
        <v>0</v>
      </c>
    </row>
    <row r="248" spans="1:7" ht="33" x14ac:dyDescent="0.3">
      <c r="A248" s="205"/>
      <c r="B248" s="267" t="s">
        <v>459</v>
      </c>
      <c r="C248" s="272" t="s">
        <v>471</v>
      </c>
      <c r="D248" s="269" t="s">
        <v>10</v>
      </c>
      <c r="E248" s="270">
        <v>15</v>
      </c>
      <c r="F248" s="329"/>
      <c r="G248" s="247">
        <f t="shared" si="14"/>
        <v>0</v>
      </c>
    </row>
    <row r="249" spans="1:7" ht="33" x14ac:dyDescent="0.3">
      <c r="A249" s="197"/>
      <c r="B249" s="267" t="s">
        <v>460</v>
      </c>
      <c r="C249" s="272" t="s">
        <v>472</v>
      </c>
      <c r="D249" s="269" t="s">
        <v>256</v>
      </c>
      <c r="E249" s="273">
        <v>3</v>
      </c>
      <c r="F249" s="329"/>
      <c r="G249" s="247">
        <f t="shared" si="14"/>
        <v>0</v>
      </c>
    </row>
    <row r="250" spans="1:7" ht="33" x14ac:dyDescent="0.3">
      <c r="A250" s="197"/>
      <c r="B250" s="267" t="s">
        <v>461</v>
      </c>
      <c r="C250" s="272" t="s">
        <v>473</v>
      </c>
      <c r="D250" s="269" t="s">
        <v>413</v>
      </c>
      <c r="E250" s="270">
        <v>430</v>
      </c>
      <c r="F250" s="329"/>
      <c r="G250" s="247">
        <f t="shared" si="14"/>
        <v>0</v>
      </c>
    </row>
    <row r="251" spans="1:7" ht="33" x14ac:dyDescent="0.3">
      <c r="A251" s="197"/>
      <c r="B251" s="267" t="s">
        <v>462</v>
      </c>
      <c r="C251" s="272" t="s">
        <v>474</v>
      </c>
      <c r="D251" s="269" t="s">
        <v>413</v>
      </c>
      <c r="E251" s="270">
        <v>35</v>
      </c>
      <c r="F251" s="329"/>
      <c r="G251" s="247">
        <f t="shared" si="14"/>
        <v>0</v>
      </c>
    </row>
    <row r="252" spans="1:7" ht="39.75" customHeight="1" x14ac:dyDescent="0.3">
      <c r="A252" s="197"/>
      <c r="B252" s="267" t="s">
        <v>463</v>
      </c>
      <c r="C252" s="272" t="s">
        <v>511</v>
      </c>
      <c r="D252" s="269" t="s">
        <v>413</v>
      </c>
      <c r="E252" s="270">
        <v>34</v>
      </c>
      <c r="F252" s="329"/>
      <c r="G252" s="247">
        <f t="shared" si="14"/>
        <v>0</v>
      </c>
    </row>
    <row r="253" spans="1:7" ht="33" x14ac:dyDescent="0.3">
      <c r="A253" s="197"/>
      <c r="B253" s="267" t="s">
        <v>464</v>
      </c>
      <c r="C253" s="272" t="s">
        <v>512</v>
      </c>
      <c r="D253" s="269" t="s">
        <v>10</v>
      </c>
      <c r="E253" s="270">
        <v>2</v>
      </c>
      <c r="F253" s="329"/>
      <c r="G253" s="247">
        <f t="shared" si="14"/>
        <v>0</v>
      </c>
    </row>
    <row r="254" spans="1:7" ht="33" x14ac:dyDescent="0.3">
      <c r="A254" s="197"/>
      <c r="B254" s="267" t="s">
        <v>465</v>
      </c>
      <c r="C254" s="272" t="s">
        <v>513</v>
      </c>
      <c r="D254" s="269" t="s">
        <v>413</v>
      </c>
      <c r="E254" s="270">
        <v>5</v>
      </c>
      <c r="F254" s="329"/>
      <c r="G254" s="247">
        <f t="shared" si="14"/>
        <v>0</v>
      </c>
    </row>
    <row r="255" spans="1:7" ht="33" x14ac:dyDescent="0.3">
      <c r="A255" s="197"/>
      <c r="B255" s="267" t="s">
        <v>466</v>
      </c>
      <c r="C255" s="272" t="s">
        <v>514</v>
      </c>
      <c r="D255" s="269" t="s">
        <v>288</v>
      </c>
      <c r="E255" s="270">
        <v>3</v>
      </c>
      <c r="F255" s="329"/>
      <c r="G255" s="247">
        <f t="shared" si="14"/>
        <v>0</v>
      </c>
    </row>
    <row r="256" spans="1:7" ht="16.5" x14ac:dyDescent="0.3">
      <c r="B256" s="197"/>
      <c r="C256" s="197"/>
      <c r="D256" s="199"/>
      <c r="E256" s="258"/>
      <c r="F256" s="200"/>
      <c r="G256" s="201"/>
    </row>
    <row r="257" spans="1:7" s="197" customFormat="1" ht="15" customHeight="1" x14ac:dyDescent="0.3">
      <c r="A257" s="240" t="s">
        <v>500</v>
      </c>
      <c r="B257" s="241"/>
      <c r="C257" s="242"/>
      <c r="D257" s="213"/>
      <c r="E257" s="260"/>
      <c r="F257" s="202"/>
      <c r="G257" s="243">
        <f>SUM(G258:G266)</f>
        <v>0</v>
      </c>
    </row>
    <row r="258" spans="1:7" ht="30" customHeight="1" x14ac:dyDescent="0.3">
      <c r="A258" s="205"/>
      <c r="B258" s="262" t="s">
        <v>240</v>
      </c>
      <c r="C258" s="245" t="s">
        <v>420</v>
      </c>
      <c r="D258" s="199"/>
      <c r="E258" s="258"/>
      <c r="F258" s="200"/>
      <c r="G258" s="201"/>
    </row>
    <row r="259" spans="1:7" ht="16.5" x14ac:dyDescent="0.3">
      <c r="A259" s="205"/>
      <c r="C259" s="245" t="s">
        <v>432</v>
      </c>
      <c r="D259" s="199" t="s">
        <v>237</v>
      </c>
      <c r="E259" s="258">
        <v>7</v>
      </c>
      <c r="F259" s="330"/>
      <c r="G259" s="257">
        <f>ROUND(E259*F259,2)</f>
        <v>0</v>
      </c>
    </row>
    <row r="260" spans="1:7" ht="16.5" x14ac:dyDescent="0.3">
      <c r="A260" s="205"/>
      <c r="C260" s="245" t="s">
        <v>421</v>
      </c>
      <c r="D260" s="199" t="s">
        <v>237</v>
      </c>
      <c r="E260" s="258">
        <v>7</v>
      </c>
      <c r="F260" s="328"/>
      <c r="G260" s="247">
        <f>ROUND(E260*F260,2)</f>
        <v>0</v>
      </c>
    </row>
    <row r="261" spans="1:7" ht="34.5" x14ac:dyDescent="0.3">
      <c r="B261" s="267" t="s">
        <v>241</v>
      </c>
      <c r="C261" s="272" t="s">
        <v>515</v>
      </c>
      <c r="D261" s="269" t="s">
        <v>413</v>
      </c>
      <c r="E261" s="270">
        <v>270</v>
      </c>
      <c r="F261" s="328"/>
      <c r="G261" s="247">
        <f t="shared" ref="G261:G266" si="15">ROUND(E261*F261,2)</f>
        <v>0</v>
      </c>
    </row>
    <row r="262" spans="1:7" ht="32.450000000000003" customHeight="1" x14ac:dyDescent="0.3">
      <c r="A262" s="205"/>
      <c r="B262" s="267" t="s">
        <v>242</v>
      </c>
      <c r="C262" s="272" t="s">
        <v>452</v>
      </c>
      <c r="D262" s="269" t="s">
        <v>413</v>
      </c>
      <c r="E262" s="270">
        <v>120</v>
      </c>
      <c r="F262" s="328"/>
      <c r="G262" s="247">
        <f t="shared" si="15"/>
        <v>0</v>
      </c>
    </row>
    <row r="263" spans="1:7" ht="26.45" customHeight="1" x14ac:dyDescent="0.3">
      <c r="A263" s="205"/>
      <c r="B263" s="267" t="s">
        <v>243</v>
      </c>
      <c r="C263" s="272" t="s">
        <v>423</v>
      </c>
      <c r="D263" s="269" t="s">
        <v>256</v>
      </c>
      <c r="E263" s="270">
        <v>400</v>
      </c>
      <c r="F263" s="328"/>
      <c r="G263" s="247">
        <f t="shared" si="15"/>
        <v>0</v>
      </c>
    </row>
    <row r="264" spans="1:7" ht="27" customHeight="1" x14ac:dyDescent="0.3">
      <c r="A264" s="205"/>
      <c r="B264" s="267" t="s">
        <v>262</v>
      </c>
      <c r="C264" s="276" t="s">
        <v>424</v>
      </c>
      <c r="D264" s="269" t="s">
        <v>237</v>
      </c>
      <c r="E264" s="270">
        <v>28</v>
      </c>
      <c r="F264" s="328"/>
      <c r="G264" s="247">
        <f t="shared" si="15"/>
        <v>0</v>
      </c>
    </row>
    <row r="265" spans="1:7" ht="18" x14ac:dyDescent="0.3">
      <c r="A265" s="205"/>
      <c r="B265" s="267" t="s">
        <v>410</v>
      </c>
      <c r="C265" s="284" t="s">
        <v>453</v>
      </c>
      <c r="D265" s="269" t="s">
        <v>288</v>
      </c>
      <c r="E265" s="270">
        <v>2</v>
      </c>
      <c r="F265" s="328"/>
      <c r="G265" s="247">
        <f t="shared" si="15"/>
        <v>0</v>
      </c>
    </row>
    <row r="266" spans="1:7" ht="51" x14ac:dyDescent="0.3">
      <c r="B266" s="267" t="s">
        <v>459</v>
      </c>
      <c r="C266" s="272" t="s">
        <v>503</v>
      </c>
      <c r="D266" s="269" t="s">
        <v>237</v>
      </c>
      <c r="E266" s="270">
        <v>14</v>
      </c>
      <c r="F266" s="328"/>
      <c r="G266" s="247">
        <f t="shared" si="15"/>
        <v>0</v>
      </c>
    </row>
    <row r="267" spans="1:7" ht="16.5" x14ac:dyDescent="0.3">
      <c r="A267" s="205"/>
      <c r="C267" s="197"/>
      <c r="D267" s="199"/>
      <c r="E267" s="258"/>
      <c r="F267" s="200"/>
      <c r="G267" s="219"/>
    </row>
    <row r="268" spans="1:7" s="197" customFormat="1" ht="15" customHeight="1" x14ac:dyDescent="0.3">
      <c r="A268" s="240" t="s">
        <v>481</v>
      </c>
      <c r="B268" s="241"/>
      <c r="C268" s="242"/>
      <c r="D268" s="213"/>
      <c r="E268" s="260"/>
      <c r="F268" s="202"/>
      <c r="G268" s="243">
        <f>SUM(G269:G277)</f>
        <v>0</v>
      </c>
    </row>
    <row r="269" spans="1:7" ht="33" x14ac:dyDescent="0.3">
      <c r="A269" s="205"/>
      <c r="B269" s="263" t="s">
        <v>240</v>
      </c>
      <c r="C269" s="277" t="s">
        <v>482</v>
      </c>
      <c r="D269" s="265" t="s">
        <v>288</v>
      </c>
      <c r="E269" s="266">
        <v>1</v>
      </c>
      <c r="F269" s="328"/>
      <c r="G269" s="247">
        <f>ROUND(E269*F269,2)</f>
        <v>0</v>
      </c>
    </row>
    <row r="270" spans="1:7" ht="33" x14ac:dyDescent="0.3">
      <c r="B270" s="267" t="s">
        <v>241</v>
      </c>
      <c r="C270" s="276" t="s">
        <v>516</v>
      </c>
      <c r="D270" s="269" t="s">
        <v>288</v>
      </c>
      <c r="E270" s="270">
        <v>1</v>
      </c>
      <c r="F270" s="329"/>
      <c r="G270" s="247">
        <f t="shared" ref="G270:G277" si="16">ROUND(E270*F270,2)</f>
        <v>0</v>
      </c>
    </row>
    <row r="271" spans="1:7" ht="16.5" x14ac:dyDescent="0.3">
      <c r="A271" s="205"/>
      <c r="B271" s="267" t="s">
        <v>242</v>
      </c>
      <c r="C271" s="276" t="s">
        <v>429</v>
      </c>
      <c r="D271" s="269" t="s">
        <v>288</v>
      </c>
      <c r="E271" s="270">
        <v>1</v>
      </c>
      <c r="F271" s="329"/>
      <c r="G271" s="247">
        <f t="shared" si="16"/>
        <v>0</v>
      </c>
    </row>
    <row r="272" spans="1:7" ht="33" x14ac:dyDescent="0.3">
      <c r="A272" s="205"/>
      <c r="B272" s="267" t="s">
        <v>243</v>
      </c>
      <c r="C272" s="272" t="s">
        <v>484</v>
      </c>
      <c r="D272" s="269" t="s">
        <v>413</v>
      </c>
      <c r="E272" s="270">
        <v>205</v>
      </c>
      <c r="F272" s="329"/>
      <c r="G272" s="247">
        <f t="shared" si="16"/>
        <v>0</v>
      </c>
    </row>
    <row r="273" spans="1:7" ht="16.5" x14ac:dyDescent="0.3">
      <c r="A273" s="205"/>
      <c r="B273" s="267" t="s">
        <v>262</v>
      </c>
      <c r="C273" s="276" t="s">
        <v>454</v>
      </c>
      <c r="D273" s="269" t="s">
        <v>288</v>
      </c>
      <c r="E273" s="270">
        <v>1</v>
      </c>
      <c r="F273" s="329"/>
      <c r="G273" s="247">
        <f t="shared" si="16"/>
        <v>0</v>
      </c>
    </row>
    <row r="274" spans="1:7" ht="16.5" x14ac:dyDescent="0.3">
      <c r="A274" s="205"/>
      <c r="B274" s="262" t="s">
        <v>410</v>
      </c>
      <c r="C274" s="246" t="s">
        <v>426</v>
      </c>
      <c r="D274" s="199"/>
      <c r="E274" s="258"/>
      <c r="F274" s="330"/>
      <c r="G274" s="257"/>
    </row>
    <row r="275" spans="1:7" ht="16.5" x14ac:dyDescent="0.3">
      <c r="A275" s="197"/>
      <c r="C275" s="250" t="s">
        <v>427</v>
      </c>
      <c r="D275" s="199" t="s">
        <v>288</v>
      </c>
      <c r="E275" s="258">
        <v>1</v>
      </c>
      <c r="F275" s="330"/>
      <c r="G275" s="257">
        <f t="shared" si="16"/>
        <v>0</v>
      </c>
    </row>
    <row r="276" spans="1:7" ht="16.5" x14ac:dyDescent="0.3">
      <c r="A276" s="197"/>
      <c r="C276" s="250" t="s">
        <v>428</v>
      </c>
      <c r="D276" s="199" t="s">
        <v>288</v>
      </c>
      <c r="E276" s="258">
        <v>1</v>
      </c>
      <c r="F276" s="330"/>
      <c r="G276" s="247">
        <f t="shared" si="16"/>
        <v>0</v>
      </c>
    </row>
    <row r="277" spans="1:7" ht="16.5" x14ac:dyDescent="0.3">
      <c r="A277" s="205"/>
      <c r="B277" s="267" t="s">
        <v>459</v>
      </c>
      <c r="C277" s="276" t="s">
        <v>430</v>
      </c>
      <c r="D277" s="269" t="s">
        <v>288</v>
      </c>
      <c r="E277" s="270">
        <v>1</v>
      </c>
      <c r="F277" s="329">
        <f>0.03*(SUM(G236:G239)+SUM(G242:G255)+ SUM(G259:G266)+SUM(G269:G276))</f>
        <v>0</v>
      </c>
      <c r="G277" s="247">
        <f t="shared" si="16"/>
        <v>0</v>
      </c>
    </row>
    <row r="278" spans="1:7" x14ac:dyDescent="0.2">
      <c r="G278" s="204"/>
    </row>
    <row r="279" spans="1:7" x14ac:dyDescent="0.2">
      <c r="G279" s="204"/>
    </row>
    <row r="280" spans="1:7" x14ac:dyDescent="0.2">
      <c r="G280" s="204"/>
    </row>
    <row r="281" spans="1:7" x14ac:dyDescent="0.2">
      <c r="G281" s="204"/>
    </row>
    <row r="282" spans="1:7" x14ac:dyDescent="0.2">
      <c r="G282" s="204"/>
    </row>
    <row r="283" spans="1:7" x14ac:dyDescent="0.2">
      <c r="G283" s="204"/>
    </row>
    <row r="284" spans="1:7" x14ac:dyDescent="0.2">
      <c r="G284" s="204"/>
    </row>
    <row r="285" spans="1:7" x14ac:dyDescent="0.2">
      <c r="G285" s="204"/>
    </row>
    <row r="286" spans="1:7" x14ac:dyDescent="0.2">
      <c r="G286" s="204"/>
    </row>
    <row r="287" spans="1:7" x14ac:dyDescent="0.2">
      <c r="G287" s="204"/>
    </row>
    <row r="288" spans="1:7" x14ac:dyDescent="0.2">
      <c r="G288" s="204"/>
    </row>
    <row r="289" spans="7:7" x14ac:dyDescent="0.2">
      <c r="G289" s="204"/>
    </row>
    <row r="290" spans="7:7" x14ac:dyDescent="0.2">
      <c r="G290" s="204"/>
    </row>
    <row r="291" spans="7:7" x14ac:dyDescent="0.2">
      <c r="G291" s="204"/>
    </row>
    <row r="292" spans="7:7" x14ac:dyDescent="0.2">
      <c r="G292" s="204"/>
    </row>
    <row r="293" spans="7:7" x14ac:dyDescent="0.2">
      <c r="G293" s="204"/>
    </row>
    <row r="294" spans="7:7" x14ac:dyDescent="0.2">
      <c r="G294" s="204"/>
    </row>
    <row r="295" spans="7:7" x14ac:dyDescent="0.2">
      <c r="G295" s="204"/>
    </row>
    <row r="296" spans="7:7" x14ac:dyDescent="0.2">
      <c r="G296" s="204"/>
    </row>
    <row r="297" spans="7:7" x14ac:dyDescent="0.2">
      <c r="G297" s="204"/>
    </row>
    <row r="298" spans="7:7" x14ac:dyDescent="0.2">
      <c r="G298" s="204"/>
    </row>
    <row r="299" spans="7:7" x14ac:dyDescent="0.2">
      <c r="G299" s="204"/>
    </row>
    <row r="300" spans="7:7" x14ac:dyDescent="0.2">
      <c r="G300" s="204"/>
    </row>
    <row r="301" spans="7:7" x14ac:dyDescent="0.2">
      <c r="G301" s="204"/>
    </row>
    <row r="302" spans="7:7" x14ac:dyDescent="0.2">
      <c r="G302" s="204"/>
    </row>
    <row r="303" spans="7:7" x14ac:dyDescent="0.2">
      <c r="G303" s="204"/>
    </row>
    <row r="304" spans="7:7" x14ac:dyDescent="0.2">
      <c r="G304" s="204"/>
    </row>
    <row r="305" spans="2:7" x14ac:dyDescent="0.2">
      <c r="G305" s="204"/>
    </row>
    <row r="306" spans="2:7" x14ac:dyDescent="0.2">
      <c r="G306" s="204"/>
    </row>
    <row r="307" spans="2:7" x14ac:dyDescent="0.2">
      <c r="G307" s="204"/>
    </row>
    <row r="308" spans="2:7" x14ac:dyDescent="0.2">
      <c r="G308" s="204"/>
    </row>
    <row r="309" spans="2:7" x14ac:dyDescent="0.2">
      <c r="G309" s="204"/>
    </row>
    <row r="310" spans="2:7" x14ac:dyDescent="0.2">
      <c r="G310" s="204"/>
    </row>
    <row r="311" spans="2:7" x14ac:dyDescent="0.2">
      <c r="G311" s="204"/>
    </row>
    <row r="312" spans="2:7" x14ac:dyDescent="0.2">
      <c r="G312" s="204"/>
    </row>
    <row r="313" spans="2:7" x14ac:dyDescent="0.2">
      <c r="G313" s="204"/>
    </row>
    <row r="314" spans="2:7" x14ac:dyDescent="0.2">
      <c r="G314" s="204"/>
    </row>
    <row r="315" spans="2:7" x14ac:dyDescent="0.2">
      <c r="G315" s="204"/>
    </row>
    <row r="316" spans="2:7" x14ac:dyDescent="0.2">
      <c r="G316" s="204"/>
    </row>
    <row r="317" spans="2:7" ht="18" x14ac:dyDescent="0.25">
      <c r="B317" s="214"/>
      <c r="C317" s="210"/>
      <c r="G317" s="215"/>
    </row>
    <row r="318" spans="2:7" ht="18" x14ac:dyDescent="0.25">
      <c r="B318" s="214"/>
      <c r="C318" s="210"/>
    </row>
    <row r="319" spans="2:7" x14ac:dyDescent="0.2">
      <c r="D319" s="211"/>
      <c r="F319" s="212"/>
      <c r="G319" s="216"/>
    </row>
    <row r="320" spans="2:7" ht="16.5" x14ac:dyDescent="0.3">
      <c r="B320" s="220"/>
      <c r="C320" s="197"/>
      <c r="D320" s="199"/>
      <c r="E320" s="197"/>
      <c r="F320" s="200"/>
      <c r="G320" s="216"/>
    </row>
    <row r="321" spans="1:7" ht="16.5" x14ac:dyDescent="0.3">
      <c r="B321" s="206"/>
      <c r="C321" s="206"/>
      <c r="D321" s="199"/>
      <c r="E321" s="197"/>
      <c r="F321" s="200"/>
      <c r="G321" s="216"/>
    </row>
    <row r="322" spans="1:7" ht="9" customHeight="1" x14ac:dyDescent="0.3">
      <c r="B322" s="221"/>
      <c r="C322" s="206"/>
      <c r="D322" s="199"/>
      <c r="E322" s="197"/>
      <c r="F322" s="200"/>
      <c r="G322" s="216"/>
    </row>
    <row r="323" spans="1:7" x14ac:dyDescent="0.2">
      <c r="A323" s="222"/>
      <c r="B323" s="222"/>
    </row>
  </sheetData>
  <mergeCells count="41">
    <mergeCell ref="D228:F228"/>
    <mergeCell ref="D229:F229"/>
    <mergeCell ref="D231:F231"/>
    <mergeCell ref="D161:F161"/>
    <mergeCell ref="D222:F222"/>
    <mergeCell ref="D223:F223"/>
    <mergeCell ref="D224:F224"/>
    <mergeCell ref="D225:F225"/>
    <mergeCell ref="D227:F227"/>
    <mergeCell ref="D159:F159"/>
    <mergeCell ref="D80:F80"/>
    <mergeCell ref="D82:F82"/>
    <mergeCell ref="D83:F83"/>
    <mergeCell ref="D84:F84"/>
    <mergeCell ref="D86:F86"/>
    <mergeCell ref="D152:F152"/>
    <mergeCell ref="D153:F153"/>
    <mergeCell ref="D154:F154"/>
    <mergeCell ref="D155:F155"/>
    <mergeCell ref="D157:F157"/>
    <mergeCell ref="D158:F158"/>
    <mergeCell ref="D79:F79"/>
    <mergeCell ref="D15:F15"/>
    <mergeCell ref="D21:F21"/>
    <mergeCell ref="D22:F22"/>
    <mergeCell ref="D23:F23"/>
    <mergeCell ref="D24:F24"/>
    <mergeCell ref="D26:F26"/>
    <mergeCell ref="D27:F27"/>
    <mergeCell ref="D28:F28"/>
    <mergeCell ref="D30:F30"/>
    <mergeCell ref="D77:F77"/>
    <mergeCell ref="D78:F78"/>
    <mergeCell ref="D11:F11"/>
    <mergeCell ref="D12:F12"/>
    <mergeCell ref="D13:F13"/>
    <mergeCell ref="A1:G1"/>
    <mergeCell ref="D6:F6"/>
    <mergeCell ref="D7:F7"/>
    <mergeCell ref="D8:F8"/>
    <mergeCell ref="D9:F9"/>
  </mergeCells>
  <pageMargins left="0.7" right="0.7" top="0.75" bottom="0.75" header="0.3" footer="0.3"/>
  <pageSetup paperSize="9" scale="82" orientation="portrait" r:id="rId1"/>
  <rowBreaks count="7" manualBreakCount="7">
    <brk id="17" max="6" man="1"/>
    <brk id="53" max="6" man="1"/>
    <brk id="73" max="6" man="1"/>
    <brk id="108" max="6" man="1"/>
    <brk id="148" max="6" man="1"/>
    <brk id="181" max="6" man="1"/>
    <brk id="21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Rekapitulacija</vt:lpstr>
      <vt:lpstr>1.Cesta</vt:lpstr>
      <vt:lpstr>2.Pločnik v naselju</vt:lpstr>
      <vt:lpstr>3. Cestna razsvetljava</vt:lpstr>
      <vt:lpstr>'1.Cesta'!Področje_tiskanja</vt:lpstr>
      <vt:lpstr>'2.Pločnik v naselju'!Področje_tiskanja</vt:lpstr>
      <vt:lpstr>'3. Cestna razsvetljava'!Področje_tiskanja</vt:lpstr>
    </vt:vector>
  </TitlesOfParts>
  <Company>MBI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Bine</dc:creator>
  <cp:lastModifiedBy>Tina Pavlič</cp:lastModifiedBy>
  <cp:lastPrinted>2021-05-13T08:04:48Z</cp:lastPrinted>
  <dcterms:created xsi:type="dcterms:W3CDTF">2003-08-20T02:28:12Z</dcterms:created>
  <dcterms:modified xsi:type="dcterms:W3CDTF">2021-06-15T09:19:33Z</dcterms:modified>
</cp:coreProperties>
</file>